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variant" sheetId="1" r:id="rId1"/>
    <sheet name="1 variant_2" sheetId="2" r:id="rId2"/>
  </sheets>
  <definedNames/>
  <calcPr fullCalcOnLoad="1"/>
</workbook>
</file>

<file path=xl/sharedStrings.xml><?xml version="1.0" encoding="utf-8"?>
<sst xmlns="http://schemas.openxmlformats.org/spreadsheetml/2006/main" count="66" uniqueCount="24">
  <si>
    <t>Tabel 8.1. 1-Variant</t>
  </si>
  <si>
    <t>Life time</t>
  </si>
  <si>
    <t>aasta</t>
  </si>
  <si>
    <t>töötunnid/aastas</t>
  </si>
  <si>
    <t>h</t>
  </si>
  <si>
    <t>vähenev kütusekulu</t>
  </si>
  <si>
    <t>t/aastas</t>
  </si>
  <si>
    <t>Kütuse hind</t>
  </si>
  <si>
    <t>EEK</t>
  </si>
  <si>
    <t>kokkuhoid/aastas</t>
  </si>
  <si>
    <t>KESKONNATASUD:</t>
  </si>
  <si>
    <t>TRASSIAVARIID</t>
  </si>
  <si>
    <t>KOKKUHOID KOKKU:</t>
  </si>
  <si>
    <t>investeering</t>
  </si>
  <si>
    <t>balansi saamine</t>
  </si>
  <si>
    <t>tagasimaks</t>
  </si>
  <si>
    <t>intrest</t>
  </si>
  <si>
    <t>%</t>
  </si>
  <si>
    <t>lõpp bilans</t>
  </si>
  <si>
    <t>kogu võla teeneen.</t>
  </si>
  <si>
    <t>igaastane väärtus</t>
  </si>
  <si>
    <t>lihtne tasuvusaeg</t>
  </si>
  <si>
    <t>NVP ;15aastat;15%</t>
  </si>
  <si>
    <t>tuhat/EEK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</si>
</sst>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&quot; kr&quot;;[Red]\-#,##0.00&quot; kr&quot;"/>
    <numFmt numFmtId="174" formatCode="_-* #,##0.00&quot; kr&quot;_-;\-* #,##0.00&quot; kr&quot;_-;_-* \-??&quot; kr&quot;_-;_-@_-"/>
    <numFmt numFmtId="175" formatCode="#,##0.00_ ;\-#,##0.00\ "/>
    <numFmt numFmtId="176" formatCode="0.000"/>
    <numFmt numFmtId="177" formatCode="#,##0.0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17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NumberFormat="1" applyFont="1" applyFill="1" applyBorder="1" applyAlignment="1" applyProtection="1">
      <alignment/>
      <protection hidden="1" locked="0"/>
    </xf>
    <xf numFmtId="0" fontId="0" fillId="2" borderId="1" xfId="0" applyNumberFormat="1" applyFont="1" applyFill="1" applyBorder="1" applyAlignment="1" applyProtection="1">
      <alignment horizontal="center"/>
      <protection hidden="1" locked="0"/>
    </xf>
    <xf numFmtId="0" fontId="0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1" xfId="0" applyNumberFormat="1" applyFont="1" applyFill="1" applyBorder="1" applyAlignment="1" applyProtection="1">
      <alignment/>
      <protection hidden="1" locked="0"/>
    </xf>
    <xf numFmtId="9" fontId="0" fillId="3" borderId="1" xfId="0" applyNumberFormat="1" applyFont="1" applyFill="1" applyBorder="1" applyAlignment="1" applyProtection="1">
      <alignment horizontal="center"/>
      <protection hidden="1" locked="0"/>
    </xf>
    <xf numFmtId="0" fontId="0" fillId="3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9" fontId="0" fillId="0" borderId="1" xfId="19" applyFont="1" applyFill="1" applyBorder="1" applyAlignment="1" applyProtection="1">
      <alignment/>
      <protection/>
    </xf>
    <xf numFmtId="4" fontId="0" fillId="4" borderId="1" xfId="0" applyNumberFormat="1" applyFont="1" applyFill="1" applyBorder="1" applyAlignment="1">
      <alignment/>
    </xf>
    <xf numFmtId="175" fontId="0" fillId="0" borderId="1" xfId="17" applyNumberFormat="1" applyFont="1" applyFill="1" applyBorder="1" applyAlignment="1" applyProtection="1">
      <alignment/>
      <protection/>
    </xf>
    <xf numFmtId="175" fontId="0" fillId="0" borderId="1" xfId="0" applyNumberFormat="1" applyFont="1" applyFill="1" applyBorder="1" applyAlignment="1" applyProtection="1">
      <alignment/>
      <protection/>
    </xf>
    <xf numFmtId="9" fontId="0" fillId="0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="86" zoomScaleNormal="86" workbookViewId="0" topLeftCell="A1">
      <selection activeCell="F28" sqref="F28"/>
    </sheetView>
  </sheetViews>
  <sheetFormatPr defaultColWidth="9.140625" defaultRowHeight="12.75"/>
  <cols>
    <col min="1" max="1" width="21.28125" style="1" customWidth="1"/>
    <col min="2" max="19" width="12.28125" style="1" customWidth="1"/>
    <col min="20" max="27" width="9.7109375" style="1" customWidth="1"/>
  </cols>
  <sheetData>
    <row r="1" spans="1:19" ht="15" customHeight="1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customHeight="1">
      <c r="A2" s="3" t="s">
        <v>1</v>
      </c>
      <c r="B2" s="3" t="s">
        <v>2</v>
      </c>
      <c r="C2" s="4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3"/>
      <c r="B3" s="3"/>
      <c r="C3" s="3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</row>
    <row r="4" spans="1:19" ht="15" customHeight="1">
      <c r="A4" s="3"/>
      <c r="B4" s="3"/>
      <c r="C4" s="3"/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>
        <v>2017</v>
      </c>
      <c r="L4" s="3">
        <v>2018</v>
      </c>
      <c r="M4" s="3">
        <v>2019</v>
      </c>
      <c r="N4" s="3">
        <v>2020</v>
      </c>
      <c r="O4" s="3">
        <v>2021</v>
      </c>
      <c r="P4" s="3">
        <v>2022</v>
      </c>
      <c r="Q4" s="3">
        <v>2023</v>
      </c>
      <c r="R4" s="3">
        <v>2024</v>
      </c>
      <c r="S4" s="3">
        <v>2025</v>
      </c>
    </row>
    <row r="5" spans="1:19" ht="15" customHeight="1">
      <c r="A5" s="3" t="s">
        <v>3</v>
      </c>
      <c r="B5" s="3" t="s">
        <v>4</v>
      </c>
      <c r="C5" s="3"/>
      <c r="D5" s="6">
        <v>8760</v>
      </c>
      <c r="E5" s="3">
        <v>5600</v>
      </c>
      <c r="F5" s="6">
        <v>5600</v>
      </c>
      <c r="G5" s="3">
        <v>5600</v>
      </c>
      <c r="H5" s="6">
        <v>5600</v>
      </c>
      <c r="I5" s="3">
        <v>5600</v>
      </c>
      <c r="J5" s="6">
        <v>5600</v>
      </c>
      <c r="K5" s="3">
        <v>5600</v>
      </c>
      <c r="L5" s="6">
        <v>5600</v>
      </c>
      <c r="M5" s="3">
        <v>5600</v>
      </c>
      <c r="N5" s="6">
        <v>5600</v>
      </c>
      <c r="O5" s="3">
        <v>5600</v>
      </c>
      <c r="P5" s="6">
        <v>5600</v>
      </c>
      <c r="Q5" s="3">
        <v>5600</v>
      </c>
      <c r="R5" s="6">
        <v>5600</v>
      </c>
      <c r="S5" s="3">
        <v>5600</v>
      </c>
    </row>
    <row r="6" spans="1:19" ht="8.2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7" s="10" customFormat="1" ht="15" customHeight="1">
      <c r="A7" s="5" t="s">
        <v>5</v>
      </c>
      <c r="B7" s="7" t="s">
        <v>6</v>
      </c>
      <c r="C7" s="8">
        <v>0.243</v>
      </c>
      <c r="D7" s="9">
        <v>2660</v>
      </c>
      <c r="E7" s="9">
        <f aca="true" t="shared" si="0" ref="E7:S7">D7</f>
        <v>2660</v>
      </c>
      <c r="F7" s="9">
        <f t="shared" si="0"/>
        <v>2660</v>
      </c>
      <c r="G7" s="9">
        <f t="shared" si="0"/>
        <v>2660</v>
      </c>
      <c r="H7" s="9">
        <f t="shared" si="0"/>
        <v>2660</v>
      </c>
      <c r="I7" s="9">
        <f t="shared" si="0"/>
        <v>2660</v>
      </c>
      <c r="J7" s="9">
        <f t="shared" si="0"/>
        <v>2660</v>
      </c>
      <c r="K7" s="9">
        <f t="shared" si="0"/>
        <v>2660</v>
      </c>
      <c r="L7" s="9">
        <f t="shared" si="0"/>
        <v>2660</v>
      </c>
      <c r="M7" s="9">
        <f t="shared" si="0"/>
        <v>2660</v>
      </c>
      <c r="N7" s="9">
        <f t="shared" si="0"/>
        <v>2660</v>
      </c>
      <c r="O7" s="9">
        <f t="shared" si="0"/>
        <v>2660</v>
      </c>
      <c r="P7" s="9">
        <f t="shared" si="0"/>
        <v>2660</v>
      </c>
      <c r="Q7" s="9">
        <f t="shared" si="0"/>
        <v>2660</v>
      </c>
      <c r="R7" s="9">
        <f t="shared" si="0"/>
        <v>2660</v>
      </c>
      <c r="S7" s="9">
        <f t="shared" si="0"/>
        <v>2660</v>
      </c>
      <c r="T7" s="1"/>
      <c r="U7" s="1"/>
      <c r="V7" s="1"/>
      <c r="W7" s="1"/>
      <c r="X7" s="1"/>
      <c r="Y7" s="1"/>
      <c r="Z7" s="1"/>
      <c r="AA7" s="1"/>
    </row>
    <row r="8" spans="1:19" ht="15" customHeight="1">
      <c r="A8" s="3" t="s">
        <v>7</v>
      </c>
      <c r="B8" s="3" t="s">
        <v>8</v>
      </c>
      <c r="C8" s="4"/>
      <c r="D8" s="3">
        <v>165</v>
      </c>
      <c r="E8" s="3">
        <f aca="true" t="shared" si="1" ref="E8:S8">D8*4%+D8</f>
        <v>171.6</v>
      </c>
      <c r="F8" s="3">
        <f t="shared" si="1"/>
        <v>178.464</v>
      </c>
      <c r="G8" s="3">
        <f t="shared" si="1"/>
        <v>185.60256</v>
      </c>
      <c r="H8" s="3">
        <f t="shared" si="1"/>
        <v>193.02666240000002</v>
      </c>
      <c r="I8" s="3">
        <f t="shared" si="1"/>
        <v>200.747728896</v>
      </c>
      <c r="J8" s="3">
        <f t="shared" si="1"/>
        <v>208.77763805184</v>
      </c>
      <c r="K8" s="3">
        <f t="shared" si="1"/>
        <v>217.1287435739136</v>
      </c>
      <c r="L8" s="3">
        <f t="shared" si="1"/>
        <v>225.81389331687015</v>
      </c>
      <c r="M8" s="3">
        <f t="shared" si="1"/>
        <v>234.84644904954496</v>
      </c>
      <c r="N8" s="3">
        <f t="shared" si="1"/>
        <v>244.24030701152677</v>
      </c>
      <c r="O8" s="3">
        <f t="shared" si="1"/>
        <v>254.00991929198784</v>
      </c>
      <c r="P8" s="3">
        <f t="shared" si="1"/>
        <v>264.17031606366737</v>
      </c>
      <c r="Q8" s="3">
        <f t="shared" si="1"/>
        <v>274.7371287062141</v>
      </c>
      <c r="R8" s="3">
        <f t="shared" si="1"/>
        <v>285.72661385446264</v>
      </c>
      <c r="S8" s="3">
        <f t="shared" si="1"/>
        <v>297.15567840864117</v>
      </c>
    </row>
    <row r="9" spans="1:19" s="10" customFormat="1" ht="15" customHeight="1">
      <c r="A9" s="11" t="s">
        <v>9</v>
      </c>
      <c r="B9" s="12" t="s">
        <v>23</v>
      </c>
      <c r="C9" s="13"/>
      <c r="D9" s="14">
        <f aca="true" t="shared" si="2" ref="D9:S9">(D8*(D7))/1000</f>
        <v>438.9</v>
      </c>
      <c r="E9" s="14">
        <f t="shared" si="2"/>
        <v>456.456</v>
      </c>
      <c r="F9" s="14">
        <f t="shared" si="2"/>
        <v>474.71424</v>
      </c>
      <c r="G9" s="14">
        <f t="shared" si="2"/>
        <v>493.7028096</v>
      </c>
      <c r="H9" s="14">
        <f t="shared" si="2"/>
        <v>513.450921984</v>
      </c>
      <c r="I9" s="14">
        <f t="shared" si="2"/>
        <v>533.98895886336</v>
      </c>
      <c r="J9" s="14">
        <f t="shared" si="2"/>
        <v>555.3485172178945</v>
      </c>
      <c r="K9" s="14">
        <f t="shared" si="2"/>
        <v>577.5624579066102</v>
      </c>
      <c r="L9" s="14">
        <f t="shared" si="2"/>
        <v>600.6649562228746</v>
      </c>
      <c r="M9" s="14">
        <f t="shared" si="2"/>
        <v>624.6915544717896</v>
      </c>
      <c r="N9" s="14">
        <f t="shared" si="2"/>
        <v>649.6792166506611</v>
      </c>
      <c r="O9" s="14">
        <f t="shared" si="2"/>
        <v>675.6663853166876</v>
      </c>
      <c r="P9" s="14">
        <f t="shared" si="2"/>
        <v>702.6930407293552</v>
      </c>
      <c r="Q9" s="14">
        <f t="shared" si="2"/>
        <v>730.8007623585295</v>
      </c>
      <c r="R9" s="14">
        <f t="shared" si="2"/>
        <v>760.0327928528707</v>
      </c>
      <c r="S9" s="14">
        <f t="shared" si="2"/>
        <v>790.4341045669855</v>
      </c>
    </row>
    <row r="10" spans="1:19" s="10" customFormat="1" ht="15" customHeight="1">
      <c r="A10" s="11" t="s">
        <v>10</v>
      </c>
      <c r="B10" s="12" t="s">
        <v>23</v>
      </c>
      <c r="C10" s="13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</row>
    <row r="11" spans="1:19" s="10" customFormat="1" ht="15" customHeight="1">
      <c r="A11" s="11" t="s">
        <v>11</v>
      </c>
      <c r="B11" s="12" t="s">
        <v>23</v>
      </c>
      <c r="C11" s="13"/>
      <c r="D11" s="14">
        <v>50</v>
      </c>
      <c r="E11" s="11">
        <f aca="true" t="shared" si="3" ref="E11:S11">D11*4%+D11</f>
        <v>52</v>
      </c>
      <c r="F11" s="11">
        <f t="shared" si="3"/>
        <v>54.08</v>
      </c>
      <c r="G11" s="11">
        <f t="shared" si="3"/>
        <v>56.2432</v>
      </c>
      <c r="H11" s="11">
        <f t="shared" si="3"/>
        <v>58.492928</v>
      </c>
      <c r="I11" s="11">
        <f t="shared" si="3"/>
        <v>60.83264512</v>
      </c>
      <c r="J11" s="11">
        <f t="shared" si="3"/>
        <v>63.2659509248</v>
      </c>
      <c r="K11" s="11">
        <f t="shared" si="3"/>
        <v>65.796588961792</v>
      </c>
      <c r="L11" s="11">
        <f t="shared" si="3"/>
        <v>68.42845252026368</v>
      </c>
      <c r="M11" s="11">
        <f t="shared" si="3"/>
        <v>71.16559062107422</v>
      </c>
      <c r="N11" s="11">
        <f t="shared" si="3"/>
        <v>74.01221424591718</v>
      </c>
      <c r="O11" s="11">
        <f t="shared" si="3"/>
        <v>76.97270281575386</v>
      </c>
      <c r="P11" s="11">
        <f t="shared" si="3"/>
        <v>80.05161092838402</v>
      </c>
      <c r="Q11" s="11">
        <f t="shared" si="3"/>
        <v>83.25367536551938</v>
      </c>
      <c r="R11" s="11">
        <f t="shared" si="3"/>
        <v>86.58382238014016</v>
      </c>
      <c r="S11" s="11">
        <f t="shared" si="3"/>
        <v>90.04717527534577</v>
      </c>
    </row>
    <row r="12" spans="1:19" s="10" customFormat="1" ht="15" customHeight="1">
      <c r="A12" s="11" t="s">
        <v>12</v>
      </c>
      <c r="B12" s="12" t="s">
        <v>23</v>
      </c>
      <c r="C12" s="13"/>
      <c r="D12" s="14">
        <f aca="true" t="shared" si="4" ref="D12:S12">D9+D10+D11</f>
        <v>488.9</v>
      </c>
      <c r="E12" s="14">
        <f t="shared" si="4"/>
        <v>508.456</v>
      </c>
      <c r="F12" s="14">
        <f t="shared" si="4"/>
        <v>528.7942400000001</v>
      </c>
      <c r="G12" s="14">
        <f t="shared" si="4"/>
        <v>549.9460096</v>
      </c>
      <c r="H12" s="14">
        <f t="shared" si="4"/>
        <v>571.943849984</v>
      </c>
      <c r="I12" s="14">
        <f t="shared" si="4"/>
        <v>594.8216039833601</v>
      </c>
      <c r="J12" s="14">
        <f t="shared" si="4"/>
        <v>618.6144681426945</v>
      </c>
      <c r="K12" s="14">
        <f t="shared" si="4"/>
        <v>643.3590468684022</v>
      </c>
      <c r="L12" s="14">
        <f t="shared" si="4"/>
        <v>669.0934087431383</v>
      </c>
      <c r="M12" s="14">
        <f t="shared" si="4"/>
        <v>695.8571450928638</v>
      </c>
      <c r="N12" s="14">
        <f t="shared" si="4"/>
        <v>723.6914308965784</v>
      </c>
      <c r="O12" s="14">
        <f t="shared" si="4"/>
        <v>752.6390881324415</v>
      </c>
      <c r="P12" s="14">
        <f t="shared" si="4"/>
        <v>782.7446516577392</v>
      </c>
      <c r="Q12" s="14">
        <f t="shared" si="4"/>
        <v>814.0544377240489</v>
      </c>
      <c r="R12" s="14">
        <f t="shared" si="4"/>
        <v>846.6166152330109</v>
      </c>
      <c r="S12" s="14">
        <f t="shared" si="4"/>
        <v>880.4812798423313</v>
      </c>
    </row>
    <row r="13" spans="1:19" ht="15" customHeight="1">
      <c r="A13" s="3" t="s">
        <v>13</v>
      </c>
      <c r="B13" s="3" t="s">
        <v>23</v>
      </c>
      <c r="C13" s="15">
        <v>11126.4</v>
      </c>
      <c r="D13" s="16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 customHeight="1">
      <c r="A14" s="3" t="s">
        <v>14</v>
      </c>
      <c r="B14" s="3" t="s">
        <v>23</v>
      </c>
      <c r="C14" s="4"/>
      <c r="D14" s="17"/>
      <c r="E14" s="6">
        <f>C13</f>
        <v>11126.4</v>
      </c>
      <c r="F14" s="6">
        <f aca="true" t="shared" si="5" ref="F14:S14">E14-E15</f>
        <v>10384.64</v>
      </c>
      <c r="G14" s="6">
        <f t="shared" si="5"/>
        <v>9642.88</v>
      </c>
      <c r="H14" s="6">
        <f t="shared" si="5"/>
        <v>8901.119999999999</v>
      </c>
      <c r="I14" s="6">
        <f t="shared" si="5"/>
        <v>8159.359999999999</v>
      </c>
      <c r="J14" s="6">
        <f t="shared" si="5"/>
        <v>7417.5999999999985</v>
      </c>
      <c r="K14" s="6">
        <f t="shared" si="5"/>
        <v>6675.839999999998</v>
      </c>
      <c r="L14" s="6">
        <f t="shared" si="5"/>
        <v>5934.079999999998</v>
      </c>
      <c r="M14" s="6">
        <f t="shared" si="5"/>
        <v>5192.319999999998</v>
      </c>
      <c r="N14" s="6">
        <f t="shared" si="5"/>
        <v>4450.559999999998</v>
      </c>
      <c r="O14" s="6">
        <f t="shared" si="5"/>
        <v>3708.7999999999975</v>
      </c>
      <c r="P14" s="6">
        <f t="shared" si="5"/>
        <v>2967.0399999999972</v>
      </c>
      <c r="Q14" s="6">
        <f t="shared" si="5"/>
        <v>2225.279999999997</v>
      </c>
      <c r="R14" s="6">
        <f t="shared" si="5"/>
        <v>1483.519999999997</v>
      </c>
      <c r="S14" s="6">
        <f t="shared" si="5"/>
        <v>741.759999999997</v>
      </c>
    </row>
    <row r="15" spans="1:27" s="20" customFormat="1" ht="15" customHeight="1">
      <c r="A15" s="18" t="s">
        <v>15</v>
      </c>
      <c r="B15" s="18" t="s">
        <v>2</v>
      </c>
      <c r="C15" s="19">
        <v>15</v>
      </c>
      <c r="D15" s="18"/>
      <c r="E15" s="18">
        <f aca="true" t="shared" si="6" ref="E15:S15">$C$13/$C$15</f>
        <v>741.76</v>
      </c>
      <c r="F15" s="18">
        <f t="shared" si="6"/>
        <v>741.76</v>
      </c>
      <c r="G15" s="18">
        <f t="shared" si="6"/>
        <v>741.76</v>
      </c>
      <c r="H15" s="18">
        <f t="shared" si="6"/>
        <v>741.76</v>
      </c>
      <c r="I15" s="18">
        <f t="shared" si="6"/>
        <v>741.76</v>
      </c>
      <c r="J15" s="18">
        <f t="shared" si="6"/>
        <v>741.76</v>
      </c>
      <c r="K15" s="18">
        <f t="shared" si="6"/>
        <v>741.76</v>
      </c>
      <c r="L15" s="18">
        <f t="shared" si="6"/>
        <v>741.76</v>
      </c>
      <c r="M15" s="18">
        <f t="shared" si="6"/>
        <v>741.76</v>
      </c>
      <c r="N15" s="18">
        <f t="shared" si="6"/>
        <v>741.76</v>
      </c>
      <c r="O15" s="18">
        <f t="shared" si="6"/>
        <v>741.76</v>
      </c>
      <c r="P15" s="18">
        <f t="shared" si="6"/>
        <v>741.76</v>
      </c>
      <c r="Q15" s="18">
        <f t="shared" si="6"/>
        <v>741.76</v>
      </c>
      <c r="R15" s="18">
        <f t="shared" si="6"/>
        <v>741.76</v>
      </c>
      <c r="S15" s="18">
        <f t="shared" si="6"/>
        <v>741.76</v>
      </c>
      <c r="T15" s="1"/>
      <c r="U15" s="1"/>
      <c r="V15" s="1"/>
      <c r="W15" s="1"/>
      <c r="X15" s="1"/>
      <c r="Y15" s="1"/>
      <c r="Z15" s="1"/>
      <c r="AA15" s="1"/>
    </row>
    <row r="16" spans="1:27" s="20" customFormat="1" ht="15" customHeight="1">
      <c r="A16" s="18" t="s">
        <v>16</v>
      </c>
      <c r="B16" s="21" t="s">
        <v>17</v>
      </c>
      <c r="C16" s="22">
        <v>0.06</v>
      </c>
      <c r="D16" s="23"/>
      <c r="E16" s="23">
        <f aca="true" t="shared" si="7" ref="E16:S16">E14*$C$16</f>
        <v>667.584</v>
      </c>
      <c r="F16" s="23">
        <f t="shared" si="7"/>
        <v>623.0784</v>
      </c>
      <c r="G16" s="23">
        <f t="shared" si="7"/>
        <v>578.5727999999999</v>
      </c>
      <c r="H16" s="23">
        <f t="shared" si="7"/>
        <v>534.0672</v>
      </c>
      <c r="I16" s="23">
        <f t="shared" si="7"/>
        <v>489.5615999999999</v>
      </c>
      <c r="J16" s="23">
        <f t="shared" si="7"/>
        <v>445.05599999999987</v>
      </c>
      <c r="K16" s="23">
        <f t="shared" si="7"/>
        <v>400.5503999999999</v>
      </c>
      <c r="L16" s="23">
        <f t="shared" si="7"/>
        <v>356.0447999999999</v>
      </c>
      <c r="M16" s="23">
        <f t="shared" si="7"/>
        <v>311.5391999999999</v>
      </c>
      <c r="N16" s="23">
        <f t="shared" si="7"/>
        <v>267.03359999999986</v>
      </c>
      <c r="O16" s="23">
        <f t="shared" si="7"/>
        <v>222.52799999999985</v>
      </c>
      <c r="P16" s="23">
        <f t="shared" si="7"/>
        <v>178.02239999999983</v>
      </c>
      <c r="Q16" s="23">
        <f t="shared" si="7"/>
        <v>133.51679999999982</v>
      </c>
      <c r="R16" s="23">
        <f t="shared" si="7"/>
        <v>89.01119999999982</v>
      </c>
      <c r="S16" s="23">
        <f t="shared" si="7"/>
        <v>44.50559999999982</v>
      </c>
      <c r="T16" s="1"/>
      <c r="U16" s="1"/>
      <c r="V16" s="1"/>
      <c r="W16" s="1"/>
      <c r="X16" s="1"/>
      <c r="Y16" s="1"/>
      <c r="Z16" s="1"/>
      <c r="AA16" s="1"/>
    </row>
    <row r="17" spans="1:19" ht="15" customHeight="1">
      <c r="A17" s="3" t="s">
        <v>18</v>
      </c>
      <c r="B17" s="3" t="s">
        <v>23</v>
      </c>
      <c r="C17" s="4"/>
      <c r="D17" s="6">
        <f>C13</f>
        <v>11126.4</v>
      </c>
      <c r="E17" s="6">
        <f aca="true" t="shared" si="8" ref="E17:S17">E14-E15</f>
        <v>10384.64</v>
      </c>
      <c r="F17" s="6">
        <f t="shared" si="8"/>
        <v>9642.88</v>
      </c>
      <c r="G17" s="6">
        <f t="shared" si="8"/>
        <v>8901.119999999999</v>
      </c>
      <c r="H17" s="6">
        <f t="shared" si="8"/>
        <v>8159.359999999999</v>
      </c>
      <c r="I17" s="6">
        <f t="shared" si="8"/>
        <v>7417.5999999999985</v>
      </c>
      <c r="J17" s="6">
        <f t="shared" si="8"/>
        <v>6675.839999999998</v>
      </c>
      <c r="K17" s="6">
        <f t="shared" si="8"/>
        <v>5934.079999999998</v>
      </c>
      <c r="L17" s="6">
        <f t="shared" si="8"/>
        <v>5192.319999999998</v>
      </c>
      <c r="M17" s="6">
        <f t="shared" si="8"/>
        <v>4450.559999999998</v>
      </c>
      <c r="N17" s="6">
        <f t="shared" si="8"/>
        <v>3708.7999999999975</v>
      </c>
      <c r="O17" s="6">
        <f t="shared" si="8"/>
        <v>2967.0399999999972</v>
      </c>
      <c r="P17" s="6">
        <f t="shared" si="8"/>
        <v>2225.279999999997</v>
      </c>
      <c r="Q17" s="6">
        <f t="shared" si="8"/>
        <v>1483.519999999997</v>
      </c>
      <c r="R17" s="6">
        <f t="shared" si="8"/>
        <v>741.759999999997</v>
      </c>
      <c r="S17" s="6">
        <f t="shared" si="8"/>
        <v>-2.9558577807620168E-12</v>
      </c>
    </row>
    <row r="18" spans="1:19" ht="15" customHeight="1">
      <c r="A18" s="3" t="s">
        <v>19</v>
      </c>
      <c r="B18" s="3"/>
      <c r="C18" s="4"/>
      <c r="D18" s="3"/>
      <c r="E18" s="6">
        <f aca="true" t="shared" si="9" ref="E18:S18">-E15-E16</f>
        <v>-1409.344</v>
      </c>
      <c r="F18" s="6">
        <f t="shared" si="9"/>
        <v>-1364.8384</v>
      </c>
      <c r="G18" s="6">
        <f t="shared" si="9"/>
        <v>-1320.3328</v>
      </c>
      <c r="H18" s="6">
        <f t="shared" si="9"/>
        <v>-1275.8272</v>
      </c>
      <c r="I18" s="6">
        <f t="shared" si="9"/>
        <v>-1231.3215999999998</v>
      </c>
      <c r="J18" s="6">
        <f t="shared" si="9"/>
        <v>-1186.8159999999998</v>
      </c>
      <c r="K18" s="6">
        <f t="shared" si="9"/>
        <v>-1142.3103999999998</v>
      </c>
      <c r="L18" s="6">
        <f t="shared" si="9"/>
        <v>-1097.8048</v>
      </c>
      <c r="M18" s="6">
        <f t="shared" si="9"/>
        <v>-1053.2992</v>
      </c>
      <c r="N18" s="6">
        <f t="shared" si="9"/>
        <v>-1008.7935999999999</v>
      </c>
      <c r="O18" s="6">
        <f t="shared" si="9"/>
        <v>-964.2879999999998</v>
      </c>
      <c r="P18" s="6">
        <f t="shared" si="9"/>
        <v>-919.7823999999998</v>
      </c>
      <c r="Q18" s="6">
        <f t="shared" si="9"/>
        <v>-875.2767999999999</v>
      </c>
      <c r="R18" s="6">
        <f t="shared" si="9"/>
        <v>-830.7711999999998</v>
      </c>
      <c r="S18" s="6">
        <f t="shared" si="9"/>
        <v>-786.2655999999998</v>
      </c>
    </row>
    <row r="19" spans="1:19" ht="15" customHeight="1">
      <c r="A19" s="3" t="s">
        <v>20</v>
      </c>
      <c r="B19" s="3" t="s">
        <v>23</v>
      </c>
      <c r="C19" s="4"/>
      <c r="D19" s="3"/>
      <c r="E19" s="6">
        <f aca="true" t="shared" si="10" ref="E19:S19">D12+E18</f>
        <v>-920.4440000000001</v>
      </c>
      <c r="F19" s="6">
        <f t="shared" si="10"/>
        <v>-856.3824000000001</v>
      </c>
      <c r="G19" s="6">
        <f t="shared" si="10"/>
        <v>-791.5385599999998</v>
      </c>
      <c r="H19" s="6">
        <f t="shared" si="10"/>
        <v>-725.8811903999999</v>
      </c>
      <c r="I19" s="6">
        <f t="shared" si="10"/>
        <v>-659.3777500159997</v>
      </c>
      <c r="J19" s="6">
        <f t="shared" si="10"/>
        <v>-591.9943960166397</v>
      </c>
      <c r="K19" s="6">
        <f t="shared" si="10"/>
        <v>-523.6959318573054</v>
      </c>
      <c r="L19" s="6">
        <f t="shared" si="10"/>
        <v>-454.4457531315977</v>
      </c>
      <c r="M19" s="6">
        <f t="shared" si="10"/>
        <v>-384.20579125686163</v>
      </c>
      <c r="N19" s="6">
        <f t="shared" si="10"/>
        <v>-312.93645490713607</v>
      </c>
      <c r="O19" s="6">
        <f t="shared" si="10"/>
        <v>-240.59656910342142</v>
      </c>
      <c r="P19" s="6">
        <f t="shared" si="10"/>
        <v>-167.14331186755828</v>
      </c>
      <c r="Q19" s="6">
        <f t="shared" si="10"/>
        <v>-92.53214834226071</v>
      </c>
      <c r="R19" s="6">
        <f t="shared" si="10"/>
        <v>-16.71676227595094</v>
      </c>
      <c r="S19" s="6">
        <f t="shared" si="10"/>
        <v>60.351015233011026</v>
      </c>
    </row>
    <row r="20" spans="1:19" ht="15" customHeight="1">
      <c r="A20" s="3" t="s">
        <v>21</v>
      </c>
      <c r="B20" s="3" t="s">
        <v>2</v>
      </c>
      <c r="C20" s="24">
        <f>MATCH(0,D20:S20)</f>
        <v>16</v>
      </c>
      <c r="D20" s="6">
        <f>-D17</f>
        <v>-11126.4</v>
      </c>
      <c r="E20" s="6">
        <f aca="true" t="shared" si="11" ref="E20:S20">D20+D12+(-E16)</f>
        <v>-11305.084</v>
      </c>
      <c r="F20" s="6">
        <f t="shared" si="11"/>
        <v>-11419.706400000001</v>
      </c>
      <c r="G20" s="6">
        <f t="shared" si="11"/>
        <v>-11469.484960000002</v>
      </c>
      <c r="H20" s="6">
        <f t="shared" si="11"/>
        <v>-11453.6061504</v>
      </c>
      <c r="I20" s="6">
        <f t="shared" si="11"/>
        <v>-11371.223900416</v>
      </c>
      <c r="J20" s="6">
        <f t="shared" si="11"/>
        <v>-11221.45829643264</v>
      </c>
      <c r="K20" s="6">
        <f t="shared" si="11"/>
        <v>-11003.394228289946</v>
      </c>
      <c r="L20" s="6">
        <f t="shared" si="11"/>
        <v>-10716.079981421544</v>
      </c>
      <c r="M20" s="6">
        <f t="shared" si="11"/>
        <v>-10358.525772678406</v>
      </c>
      <c r="N20" s="6">
        <f t="shared" si="11"/>
        <v>-9929.702227585543</v>
      </c>
      <c r="O20" s="6">
        <f t="shared" si="11"/>
        <v>-9428.538796688965</v>
      </c>
      <c r="P20" s="6">
        <f t="shared" si="11"/>
        <v>-8853.922108556522</v>
      </c>
      <c r="Q20" s="6">
        <f t="shared" si="11"/>
        <v>-8204.694256898783</v>
      </c>
      <c r="R20" s="6">
        <f t="shared" si="11"/>
        <v>-7479.651019174735</v>
      </c>
      <c r="S20" s="6">
        <f t="shared" si="11"/>
        <v>-6677.540003941724</v>
      </c>
    </row>
    <row r="21" spans="1:19" ht="15" customHeight="1">
      <c r="A21" s="3" t="s">
        <v>22</v>
      </c>
      <c r="B21" s="25">
        <v>0.15</v>
      </c>
      <c r="C21" s="26">
        <f>NPV(B21,E21:S21)</f>
        <v>-3453.6811953793167</v>
      </c>
      <c r="D21" s="27">
        <v>0</v>
      </c>
      <c r="E21" s="27">
        <f aca="true" t="shared" si="12" ref="E21:S21">-E15-E16+E12</f>
        <v>-900.888</v>
      </c>
      <c r="F21" s="27">
        <f t="shared" si="12"/>
        <v>-836.04416</v>
      </c>
      <c r="G21" s="28">
        <f t="shared" si="12"/>
        <v>-770.3867903999999</v>
      </c>
      <c r="H21" s="28">
        <f t="shared" si="12"/>
        <v>-703.8833500159999</v>
      </c>
      <c r="I21" s="28">
        <f t="shared" si="12"/>
        <v>-636.4999960166397</v>
      </c>
      <c r="J21" s="28">
        <f t="shared" si="12"/>
        <v>-568.2015318573053</v>
      </c>
      <c r="K21" s="28">
        <f t="shared" si="12"/>
        <v>-498.95135313159767</v>
      </c>
      <c r="L21" s="28">
        <f t="shared" si="12"/>
        <v>-428.7113912568616</v>
      </c>
      <c r="M21" s="28">
        <f t="shared" si="12"/>
        <v>-357.44205490713614</v>
      </c>
      <c r="N21" s="28">
        <f t="shared" si="12"/>
        <v>-285.1021691034215</v>
      </c>
      <c r="O21" s="28">
        <f t="shared" si="12"/>
        <v>-211.64891186755824</v>
      </c>
      <c r="P21" s="28">
        <f t="shared" si="12"/>
        <v>-137.03774834226067</v>
      </c>
      <c r="Q21" s="28">
        <f t="shared" si="12"/>
        <v>-61.22236227595101</v>
      </c>
      <c r="R21" s="28">
        <f t="shared" si="12"/>
        <v>15.845415233011067</v>
      </c>
      <c r="S21" s="28">
        <f t="shared" si="12"/>
        <v>94.2156798423315</v>
      </c>
    </row>
    <row r="22" spans="1:19" ht="15" customHeight="1">
      <c r="A22" s="3"/>
      <c r="B22" s="3"/>
      <c r="C22" s="29"/>
      <c r="D22" s="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5" customHeight="1">
      <c r="A23" s="3"/>
      <c r="B23" s="3"/>
      <c r="C23" s="3"/>
      <c r="D23" s="3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 customHeight="1">
      <c r="A29" s="3"/>
      <c r="B29" s="3"/>
      <c r="C29" s="3"/>
      <c r="D29" s="3"/>
      <c r="E29" s="3"/>
      <c r="F29" s="3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printOptions/>
  <pageMargins left="0.34375" right="0.3909722222222222" top="0.9840277777777777" bottom="0.9840277777777777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="86" zoomScaleNormal="86" workbookViewId="0" topLeftCell="A1">
      <selection activeCell="D26" sqref="D26"/>
    </sheetView>
  </sheetViews>
  <sheetFormatPr defaultColWidth="9.140625" defaultRowHeight="12.75"/>
  <cols>
    <col min="1" max="1" width="21.28125" style="1" customWidth="1"/>
    <col min="2" max="19" width="12.28125" style="1" customWidth="1"/>
    <col min="20" max="27" width="9.7109375" style="1" customWidth="1"/>
  </cols>
  <sheetData>
    <row r="1" spans="1:19" ht="15" customHeight="1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customHeight="1">
      <c r="A2" s="3" t="s">
        <v>1</v>
      </c>
      <c r="B2" s="3" t="s">
        <v>2</v>
      </c>
      <c r="C2" s="4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3"/>
      <c r="B3" s="3"/>
      <c r="C3" s="3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</row>
    <row r="4" spans="1:19" ht="15" customHeight="1">
      <c r="A4" s="3"/>
      <c r="B4" s="3"/>
      <c r="C4" s="3"/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>
        <v>2017</v>
      </c>
      <c r="L4" s="3">
        <v>2018</v>
      </c>
      <c r="M4" s="3">
        <v>2019</v>
      </c>
      <c r="N4" s="3">
        <v>2020</v>
      </c>
      <c r="O4" s="3">
        <v>2021</v>
      </c>
      <c r="P4" s="3">
        <v>2022</v>
      </c>
      <c r="Q4" s="3">
        <v>2023</v>
      </c>
      <c r="R4" s="3">
        <v>2024</v>
      </c>
      <c r="S4" s="3">
        <v>2025</v>
      </c>
    </row>
    <row r="5" spans="1:19" ht="15" customHeight="1">
      <c r="A5" s="3" t="s">
        <v>3</v>
      </c>
      <c r="B5" s="3" t="s">
        <v>4</v>
      </c>
      <c r="C5" s="3"/>
      <c r="D5" s="6">
        <v>8760</v>
      </c>
      <c r="E5" s="3">
        <v>5600</v>
      </c>
      <c r="F5" s="6">
        <v>5600</v>
      </c>
      <c r="G5" s="3">
        <v>5600</v>
      </c>
      <c r="H5" s="6">
        <v>5600</v>
      </c>
      <c r="I5" s="3">
        <v>5600</v>
      </c>
      <c r="J5" s="6">
        <v>5600</v>
      </c>
      <c r="K5" s="3">
        <v>5600</v>
      </c>
      <c r="L5" s="6">
        <v>5600</v>
      </c>
      <c r="M5" s="3">
        <v>5600</v>
      </c>
      <c r="N5" s="6">
        <v>5600</v>
      </c>
      <c r="O5" s="3">
        <v>5600</v>
      </c>
      <c r="P5" s="6">
        <v>5600</v>
      </c>
      <c r="Q5" s="3">
        <v>5600</v>
      </c>
      <c r="R5" s="6">
        <v>5600</v>
      </c>
      <c r="S5" s="3">
        <v>5600</v>
      </c>
    </row>
    <row r="6" spans="1:19" ht="8.2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7" s="10" customFormat="1" ht="15" customHeight="1">
      <c r="A7" s="5" t="s">
        <v>5</v>
      </c>
      <c r="B7" s="7" t="s">
        <v>6</v>
      </c>
      <c r="C7" s="8">
        <v>0.243</v>
      </c>
      <c r="D7" s="9">
        <v>2660</v>
      </c>
      <c r="E7" s="9">
        <f aca="true" t="shared" si="0" ref="E7:S7">D7</f>
        <v>2660</v>
      </c>
      <c r="F7" s="9">
        <f t="shared" si="0"/>
        <v>2660</v>
      </c>
      <c r="G7" s="9">
        <f t="shared" si="0"/>
        <v>2660</v>
      </c>
      <c r="H7" s="9">
        <f t="shared" si="0"/>
        <v>2660</v>
      </c>
      <c r="I7" s="9">
        <f t="shared" si="0"/>
        <v>2660</v>
      </c>
      <c r="J7" s="9">
        <f t="shared" si="0"/>
        <v>2660</v>
      </c>
      <c r="K7" s="9">
        <f t="shared" si="0"/>
        <v>2660</v>
      </c>
      <c r="L7" s="9">
        <f t="shared" si="0"/>
        <v>2660</v>
      </c>
      <c r="M7" s="9">
        <f t="shared" si="0"/>
        <v>2660</v>
      </c>
      <c r="N7" s="9">
        <f t="shared" si="0"/>
        <v>2660</v>
      </c>
      <c r="O7" s="9">
        <f t="shared" si="0"/>
        <v>2660</v>
      </c>
      <c r="P7" s="9">
        <f t="shared" si="0"/>
        <v>2660</v>
      </c>
      <c r="Q7" s="9">
        <f t="shared" si="0"/>
        <v>2660</v>
      </c>
      <c r="R7" s="9">
        <f t="shared" si="0"/>
        <v>2660</v>
      </c>
      <c r="S7" s="9">
        <f t="shared" si="0"/>
        <v>2660</v>
      </c>
      <c r="T7" s="1"/>
      <c r="U7" s="1"/>
      <c r="V7" s="1"/>
      <c r="W7" s="1"/>
      <c r="X7" s="1"/>
      <c r="Y7" s="1"/>
      <c r="Z7" s="1"/>
      <c r="AA7" s="1"/>
    </row>
    <row r="8" spans="1:19" ht="15" customHeight="1">
      <c r="A8" s="3" t="s">
        <v>7</v>
      </c>
      <c r="B8" s="3" t="s">
        <v>8</v>
      </c>
      <c r="C8" s="4"/>
      <c r="D8" s="3">
        <v>175</v>
      </c>
      <c r="E8" s="3">
        <f aca="true" t="shared" si="1" ref="E8:S8">D8*4%+D8</f>
        <v>182</v>
      </c>
      <c r="F8" s="3">
        <f t="shared" si="1"/>
        <v>189.28</v>
      </c>
      <c r="G8" s="3">
        <f t="shared" si="1"/>
        <v>196.8512</v>
      </c>
      <c r="H8" s="3">
        <f t="shared" si="1"/>
        <v>204.725248</v>
      </c>
      <c r="I8" s="3">
        <f t="shared" si="1"/>
        <v>212.91425791999998</v>
      </c>
      <c r="J8" s="3">
        <f t="shared" si="1"/>
        <v>221.43082823679998</v>
      </c>
      <c r="K8" s="3">
        <f t="shared" si="1"/>
        <v>230.288061366272</v>
      </c>
      <c r="L8" s="3">
        <f t="shared" si="1"/>
        <v>239.49958382092288</v>
      </c>
      <c r="M8" s="3">
        <f t="shared" si="1"/>
        <v>249.07956717375978</v>
      </c>
      <c r="N8" s="3">
        <f t="shared" si="1"/>
        <v>259.04274986071016</v>
      </c>
      <c r="O8" s="3">
        <f t="shared" si="1"/>
        <v>269.40445985513855</v>
      </c>
      <c r="P8" s="3">
        <f t="shared" si="1"/>
        <v>280.1806382493441</v>
      </c>
      <c r="Q8" s="3">
        <f t="shared" si="1"/>
        <v>291.38786377931785</v>
      </c>
      <c r="R8" s="3">
        <f t="shared" si="1"/>
        <v>303.04337833049055</v>
      </c>
      <c r="S8" s="3">
        <f t="shared" si="1"/>
        <v>315.16511346371016</v>
      </c>
    </row>
    <row r="9" spans="1:19" s="10" customFormat="1" ht="15" customHeight="1">
      <c r="A9" s="11" t="s">
        <v>9</v>
      </c>
      <c r="B9" s="12" t="s">
        <v>23</v>
      </c>
      <c r="C9" s="13"/>
      <c r="D9" s="14">
        <f aca="true" t="shared" si="2" ref="D9:S9">(D8*(D7))/1000</f>
        <v>465.5</v>
      </c>
      <c r="E9" s="14">
        <f t="shared" si="2"/>
        <v>484.12</v>
      </c>
      <c r="F9" s="14">
        <f t="shared" si="2"/>
        <v>503.4848</v>
      </c>
      <c r="G9" s="14">
        <f t="shared" si="2"/>
        <v>523.624192</v>
      </c>
      <c r="H9" s="14">
        <f t="shared" si="2"/>
        <v>544.56915968</v>
      </c>
      <c r="I9" s="14">
        <f t="shared" si="2"/>
        <v>566.3519260671999</v>
      </c>
      <c r="J9" s="14">
        <f t="shared" si="2"/>
        <v>589.006003109888</v>
      </c>
      <c r="K9" s="14">
        <f t="shared" si="2"/>
        <v>612.5662432342835</v>
      </c>
      <c r="L9" s="14">
        <f t="shared" si="2"/>
        <v>637.0688929636548</v>
      </c>
      <c r="M9" s="14">
        <f t="shared" si="2"/>
        <v>662.5516486822011</v>
      </c>
      <c r="N9" s="14">
        <f t="shared" si="2"/>
        <v>689.053714629489</v>
      </c>
      <c r="O9" s="14">
        <f t="shared" si="2"/>
        <v>716.6158632146686</v>
      </c>
      <c r="P9" s="14">
        <f t="shared" si="2"/>
        <v>745.2804977432553</v>
      </c>
      <c r="Q9" s="14">
        <f t="shared" si="2"/>
        <v>775.0917176529855</v>
      </c>
      <c r="R9" s="14">
        <f t="shared" si="2"/>
        <v>806.0953863591049</v>
      </c>
      <c r="S9" s="14">
        <f t="shared" si="2"/>
        <v>838.339201813469</v>
      </c>
    </row>
    <row r="10" spans="1:19" s="10" customFormat="1" ht="15" customHeight="1">
      <c r="A10" s="11" t="s">
        <v>10</v>
      </c>
      <c r="B10" s="12" t="s">
        <v>23</v>
      </c>
      <c r="C10" s="13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</row>
    <row r="11" spans="1:19" s="10" customFormat="1" ht="15" customHeight="1">
      <c r="A11" s="11" t="s">
        <v>11</v>
      </c>
      <c r="B11" s="12" t="s">
        <v>23</v>
      </c>
      <c r="C11" s="13"/>
      <c r="D11" s="14">
        <v>50</v>
      </c>
      <c r="E11" s="11">
        <f aca="true" t="shared" si="3" ref="E11:S11">D11*4%+D11</f>
        <v>52</v>
      </c>
      <c r="F11" s="11">
        <f t="shared" si="3"/>
        <v>54.08</v>
      </c>
      <c r="G11" s="11">
        <f t="shared" si="3"/>
        <v>56.2432</v>
      </c>
      <c r="H11" s="11">
        <f t="shared" si="3"/>
        <v>58.492928</v>
      </c>
      <c r="I11" s="11">
        <f t="shared" si="3"/>
        <v>60.83264512</v>
      </c>
      <c r="J11" s="11">
        <f t="shared" si="3"/>
        <v>63.2659509248</v>
      </c>
      <c r="K11" s="11">
        <f t="shared" si="3"/>
        <v>65.796588961792</v>
      </c>
      <c r="L11" s="11">
        <f t="shared" si="3"/>
        <v>68.42845252026368</v>
      </c>
      <c r="M11" s="11">
        <f t="shared" si="3"/>
        <v>71.16559062107422</v>
      </c>
      <c r="N11" s="11">
        <f t="shared" si="3"/>
        <v>74.01221424591718</v>
      </c>
      <c r="O11" s="11">
        <f t="shared" si="3"/>
        <v>76.97270281575386</v>
      </c>
      <c r="P11" s="11">
        <f t="shared" si="3"/>
        <v>80.05161092838402</v>
      </c>
      <c r="Q11" s="11">
        <f t="shared" si="3"/>
        <v>83.25367536551938</v>
      </c>
      <c r="R11" s="11">
        <f t="shared" si="3"/>
        <v>86.58382238014016</v>
      </c>
      <c r="S11" s="11">
        <f t="shared" si="3"/>
        <v>90.04717527534577</v>
      </c>
    </row>
    <row r="12" spans="1:19" s="10" customFormat="1" ht="15" customHeight="1">
      <c r="A12" s="11" t="s">
        <v>12</v>
      </c>
      <c r="B12" s="12" t="s">
        <v>23</v>
      </c>
      <c r="C12" s="13"/>
      <c r="D12" s="14">
        <f aca="true" t="shared" si="4" ref="D12:S12">D9+D10+D11</f>
        <v>515.5</v>
      </c>
      <c r="E12" s="14">
        <f t="shared" si="4"/>
        <v>536.12</v>
      </c>
      <c r="F12" s="14">
        <f t="shared" si="4"/>
        <v>557.5648</v>
      </c>
      <c r="G12" s="14">
        <f t="shared" si="4"/>
        <v>579.867392</v>
      </c>
      <c r="H12" s="14">
        <f t="shared" si="4"/>
        <v>603.06208768</v>
      </c>
      <c r="I12" s="14">
        <f t="shared" si="4"/>
        <v>627.1845711871999</v>
      </c>
      <c r="J12" s="14">
        <f t="shared" si="4"/>
        <v>652.271954034688</v>
      </c>
      <c r="K12" s="14">
        <f t="shared" si="4"/>
        <v>678.3628321960755</v>
      </c>
      <c r="L12" s="14">
        <f t="shared" si="4"/>
        <v>705.4973454839185</v>
      </c>
      <c r="M12" s="14">
        <f t="shared" si="4"/>
        <v>733.7172393032753</v>
      </c>
      <c r="N12" s="14">
        <f t="shared" si="4"/>
        <v>763.0659288754063</v>
      </c>
      <c r="O12" s="14">
        <f t="shared" si="4"/>
        <v>793.5885660304225</v>
      </c>
      <c r="P12" s="14">
        <f t="shared" si="4"/>
        <v>825.3321086716393</v>
      </c>
      <c r="Q12" s="14">
        <f t="shared" si="4"/>
        <v>858.3453930185049</v>
      </c>
      <c r="R12" s="14">
        <f t="shared" si="4"/>
        <v>892.679208739245</v>
      </c>
      <c r="S12" s="14">
        <f t="shared" si="4"/>
        <v>928.3863770888148</v>
      </c>
    </row>
    <row r="13" spans="1:19" ht="15" customHeight="1">
      <c r="A13" s="3" t="s">
        <v>13</v>
      </c>
      <c r="B13" s="3" t="s">
        <v>23</v>
      </c>
      <c r="C13" s="15">
        <v>5563.2</v>
      </c>
      <c r="D13" s="16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 customHeight="1">
      <c r="A14" s="3" t="s">
        <v>14</v>
      </c>
      <c r="B14" s="3" t="s">
        <v>23</v>
      </c>
      <c r="C14" s="4"/>
      <c r="D14" s="17"/>
      <c r="E14" s="6">
        <f>C13</f>
        <v>5563.2</v>
      </c>
      <c r="F14" s="6">
        <f aca="true" t="shared" si="5" ref="F14:S14">E14-E15</f>
        <v>5192.32</v>
      </c>
      <c r="G14" s="6">
        <f t="shared" si="5"/>
        <v>4821.44</v>
      </c>
      <c r="H14" s="6">
        <f t="shared" si="5"/>
        <v>4450.5599999999995</v>
      </c>
      <c r="I14" s="6">
        <f t="shared" si="5"/>
        <v>4079.6799999999994</v>
      </c>
      <c r="J14" s="6">
        <f t="shared" si="5"/>
        <v>3708.7999999999993</v>
      </c>
      <c r="K14" s="6">
        <f t="shared" si="5"/>
        <v>3337.919999999999</v>
      </c>
      <c r="L14" s="6">
        <f t="shared" si="5"/>
        <v>2967.039999999999</v>
      </c>
      <c r="M14" s="6">
        <f t="shared" si="5"/>
        <v>2596.159999999999</v>
      </c>
      <c r="N14" s="6">
        <f t="shared" si="5"/>
        <v>2225.279999999999</v>
      </c>
      <c r="O14" s="6">
        <f t="shared" si="5"/>
        <v>1854.3999999999987</v>
      </c>
      <c r="P14" s="6">
        <f t="shared" si="5"/>
        <v>1483.5199999999986</v>
      </c>
      <c r="Q14" s="6">
        <f t="shared" si="5"/>
        <v>1112.6399999999985</v>
      </c>
      <c r="R14" s="6">
        <f t="shared" si="5"/>
        <v>741.7599999999985</v>
      </c>
      <c r="S14" s="6">
        <f t="shared" si="5"/>
        <v>370.8799999999985</v>
      </c>
    </row>
    <row r="15" spans="1:27" s="20" customFormat="1" ht="15" customHeight="1">
      <c r="A15" s="18" t="s">
        <v>15</v>
      </c>
      <c r="B15" s="18" t="s">
        <v>2</v>
      </c>
      <c r="C15" s="19">
        <v>15</v>
      </c>
      <c r="D15" s="18"/>
      <c r="E15" s="18">
        <f aca="true" t="shared" si="6" ref="E15:S15">$C$13/$C$15</f>
        <v>370.88</v>
      </c>
      <c r="F15" s="18">
        <f t="shared" si="6"/>
        <v>370.88</v>
      </c>
      <c r="G15" s="18">
        <f t="shared" si="6"/>
        <v>370.88</v>
      </c>
      <c r="H15" s="18">
        <f t="shared" si="6"/>
        <v>370.88</v>
      </c>
      <c r="I15" s="18">
        <f t="shared" si="6"/>
        <v>370.88</v>
      </c>
      <c r="J15" s="18">
        <f t="shared" si="6"/>
        <v>370.88</v>
      </c>
      <c r="K15" s="18">
        <f t="shared" si="6"/>
        <v>370.88</v>
      </c>
      <c r="L15" s="18">
        <f t="shared" si="6"/>
        <v>370.88</v>
      </c>
      <c r="M15" s="18">
        <f t="shared" si="6"/>
        <v>370.88</v>
      </c>
      <c r="N15" s="18">
        <f t="shared" si="6"/>
        <v>370.88</v>
      </c>
      <c r="O15" s="18">
        <f t="shared" si="6"/>
        <v>370.88</v>
      </c>
      <c r="P15" s="18">
        <f t="shared" si="6"/>
        <v>370.88</v>
      </c>
      <c r="Q15" s="18">
        <f t="shared" si="6"/>
        <v>370.88</v>
      </c>
      <c r="R15" s="18">
        <f t="shared" si="6"/>
        <v>370.88</v>
      </c>
      <c r="S15" s="18">
        <f t="shared" si="6"/>
        <v>370.88</v>
      </c>
      <c r="T15" s="1"/>
      <c r="U15" s="1"/>
      <c r="V15" s="1"/>
      <c r="W15" s="1"/>
      <c r="X15" s="1"/>
      <c r="Y15" s="1"/>
      <c r="Z15" s="1"/>
      <c r="AA15" s="1"/>
    </row>
    <row r="16" spans="1:27" s="20" customFormat="1" ht="15" customHeight="1">
      <c r="A16" s="18" t="s">
        <v>16</v>
      </c>
      <c r="B16" s="21" t="s">
        <v>17</v>
      </c>
      <c r="C16" s="22">
        <v>0.06</v>
      </c>
      <c r="D16" s="23"/>
      <c r="E16" s="23">
        <f aca="true" t="shared" si="7" ref="E16:S16">E14*$C$16</f>
        <v>333.792</v>
      </c>
      <c r="F16" s="23">
        <f t="shared" si="7"/>
        <v>311.5392</v>
      </c>
      <c r="G16" s="23">
        <f t="shared" si="7"/>
        <v>289.28639999999996</v>
      </c>
      <c r="H16" s="23">
        <f t="shared" si="7"/>
        <v>267.0336</v>
      </c>
      <c r="I16" s="23">
        <f t="shared" si="7"/>
        <v>244.78079999999994</v>
      </c>
      <c r="J16" s="23">
        <f t="shared" si="7"/>
        <v>222.52799999999993</v>
      </c>
      <c r="K16" s="23">
        <f t="shared" si="7"/>
        <v>200.27519999999996</v>
      </c>
      <c r="L16" s="23">
        <f t="shared" si="7"/>
        <v>178.02239999999995</v>
      </c>
      <c r="M16" s="23">
        <f t="shared" si="7"/>
        <v>155.76959999999994</v>
      </c>
      <c r="N16" s="23">
        <f t="shared" si="7"/>
        <v>133.51679999999993</v>
      </c>
      <c r="O16" s="23">
        <f t="shared" si="7"/>
        <v>111.26399999999992</v>
      </c>
      <c r="P16" s="23">
        <f t="shared" si="7"/>
        <v>89.01119999999992</v>
      </c>
      <c r="Q16" s="23">
        <f t="shared" si="7"/>
        <v>66.75839999999991</v>
      </c>
      <c r="R16" s="23">
        <f t="shared" si="7"/>
        <v>44.50559999999991</v>
      </c>
      <c r="S16" s="23">
        <f t="shared" si="7"/>
        <v>22.25279999999991</v>
      </c>
      <c r="T16" s="1"/>
      <c r="U16" s="1"/>
      <c r="V16" s="1"/>
      <c r="W16" s="1"/>
      <c r="X16" s="1"/>
      <c r="Y16" s="1"/>
      <c r="Z16" s="1"/>
      <c r="AA16" s="1"/>
    </row>
    <row r="17" spans="1:19" ht="15" customHeight="1">
      <c r="A17" s="3" t="s">
        <v>18</v>
      </c>
      <c r="B17" s="3" t="s">
        <v>23</v>
      </c>
      <c r="C17" s="4"/>
      <c r="D17" s="6">
        <f>C13</f>
        <v>5563.2</v>
      </c>
      <c r="E17" s="6">
        <f aca="true" t="shared" si="8" ref="E17:S17">E14-E15</f>
        <v>5192.32</v>
      </c>
      <c r="F17" s="6">
        <f t="shared" si="8"/>
        <v>4821.44</v>
      </c>
      <c r="G17" s="6">
        <f t="shared" si="8"/>
        <v>4450.5599999999995</v>
      </c>
      <c r="H17" s="6">
        <f t="shared" si="8"/>
        <v>4079.6799999999994</v>
      </c>
      <c r="I17" s="6">
        <f t="shared" si="8"/>
        <v>3708.7999999999993</v>
      </c>
      <c r="J17" s="6">
        <f t="shared" si="8"/>
        <v>3337.919999999999</v>
      </c>
      <c r="K17" s="6">
        <f t="shared" si="8"/>
        <v>2967.039999999999</v>
      </c>
      <c r="L17" s="6">
        <f t="shared" si="8"/>
        <v>2596.159999999999</v>
      </c>
      <c r="M17" s="6">
        <f t="shared" si="8"/>
        <v>2225.279999999999</v>
      </c>
      <c r="N17" s="6">
        <f t="shared" si="8"/>
        <v>1854.3999999999987</v>
      </c>
      <c r="O17" s="6">
        <f t="shared" si="8"/>
        <v>1483.5199999999986</v>
      </c>
      <c r="P17" s="6">
        <f t="shared" si="8"/>
        <v>1112.6399999999985</v>
      </c>
      <c r="Q17" s="6">
        <f t="shared" si="8"/>
        <v>741.7599999999985</v>
      </c>
      <c r="R17" s="6">
        <f t="shared" si="8"/>
        <v>370.8799999999985</v>
      </c>
      <c r="S17" s="6">
        <f t="shared" si="8"/>
        <v>-1.4779288903810084E-12</v>
      </c>
    </row>
    <row r="18" spans="1:19" ht="15" customHeight="1">
      <c r="A18" s="3" t="s">
        <v>19</v>
      </c>
      <c r="B18" s="3"/>
      <c r="C18" s="4"/>
      <c r="D18" s="3"/>
      <c r="E18" s="6">
        <f aca="true" t="shared" si="9" ref="E18:S18">-E15-E16</f>
        <v>-704.672</v>
      </c>
      <c r="F18" s="6">
        <f t="shared" si="9"/>
        <v>-682.4192</v>
      </c>
      <c r="G18" s="6">
        <f t="shared" si="9"/>
        <v>-660.1664</v>
      </c>
      <c r="H18" s="6">
        <f t="shared" si="9"/>
        <v>-637.9136</v>
      </c>
      <c r="I18" s="6">
        <f t="shared" si="9"/>
        <v>-615.6607999999999</v>
      </c>
      <c r="J18" s="6">
        <f t="shared" si="9"/>
        <v>-593.4079999999999</v>
      </c>
      <c r="K18" s="6">
        <f t="shared" si="9"/>
        <v>-571.1551999999999</v>
      </c>
      <c r="L18" s="6">
        <f t="shared" si="9"/>
        <v>-548.9024</v>
      </c>
      <c r="M18" s="6">
        <f t="shared" si="9"/>
        <v>-526.6496</v>
      </c>
      <c r="N18" s="6">
        <f t="shared" si="9"/>
        <v>-504.3967999999999</v>
      </c>
      <c r="O18" s="6">
        <f t="shared" si="9"/>
        <v>-482.1439999999999</v>
      </c>
      <c r="P18" s="6">
        <f t="shared" si="9"/>
        <v>-459.8911999999999</v>
      </c>
      <c r="Q18" s="6">
        <f t="shared" si="9"/>
        <v>-437.63839999999993</v>
      </c>
      <c r="R18" s="6">
        <f t="shared" si="9"/>
        <v>-415.3855999999999</v>
      </c>
      <c r="S18" s="6">
        <f t="shared" si="9"/>
        <v>-393.1327999999999</v>
      </c>
    </row>
    <row r="19" spans="1:19" ht="15" customHeight="1">
      <c r="A19" s="3" t="s">
        <v>20</v>
      </c>
      <c r="B19" s="3" t="s">
        <v>23</v>
      </c>
      <c r="C19" s="4"/>
      <c r="D19" s="3"/>
      <c r="E19" s="6">
        <f aca="true" t="shared" si="10" ref="E19:S19">D12+E18</f>
        <v>-189.17200000000003</v>
      </c>
      <c r="F19" s="6">
        <f t="shared" si="10"/>
        <v>-146.29920000000004</v>
      </c>
      <c r="G19" s="6">
        <f t="shared" si="10"/>
        <v>-102.60159999999996</v>
      </c>
      <c r="H19" s="6">
        <f t="shared" si="10"/>
        <v>-58.04620799999998</v>
      </c>
      <c r="I19" s="6">
        <f t="shared" si="10"/>
        <v>-12.59871231999989</v>
      </c>
      <c r="J19" s="6">
        <f t="shared" si="10"/>
        <v>33.776571187200034</v>
      </c>
      <c r="K19" s="6">
        <f t="shared" si="10"/>
        <v>81.11675403468803</v>
      </c>
      <c r="L19" s="6">
        <f t="shared" si="10"/>
        <v>129.46043219607554</v>
      </c>
      <c r="M19" s="6">
        <f t="shared" si="10"/>
        <v>178.84774548391852</v>
      </c>
      <c r="N19" s="6">
        <f t="shared" si="10"/>
        <v>229.32043930327535</v>
      </c>
      <c r="O19" s="6">
        <f t="shared" si="10"/>
        <v>280.92192887540637</v>
      </c>
      <c r="P19" s="6">
        <f t="shared" si="10"/>
        <v>333.6973660304226</v>
      </c>
      <c r="Q19" s="6">
        <f t="shared" si="10"/>
        <v>387.69370867163934</v>
      </c>
      <c r="R19" s="6">
        <f t="shared" si="10"/>
        <v>442.95979301850497</v>
      </c>
      <c r="S19" s="6">
        <f t="shared" si="10"/>
        <v>499.5464087392451</v>
      </c>
    </row>
    <row r="20" spans="1:19" ht="15" customHeight="1">
      <c r="A20" s="3" t="s">
        <v>21</v>
      </c>
      <c r="B20" s="3" t="s">
        <v>2</v>
      </c>
      <c r="C20" s="24">
        <f>MATCH(0,D20:S20)</f>
        <v>13</v>
      </c>
      <c r="D20" s="6">
        <f>-D17</f>
        <v>-5563.2</v>
      </c>
      <c r="E20" s="6">
        <f aca="true" t="shared" si="11" ref="E20:S20">D20+D12+(-E16)</f>
        <v>-5381.492</v>
      </c>
      <c r="F20" s="6">
        <f t="shared" si="11"/>
        <v>-5156.9112000000005</v>
      </c>
      <c r="G20" s="6">
        <f t="shared" si="11"/>
        <v>-4888.6328</v>
      </c>
      <c r="H20" s="6">
        <f t="shared" si="11"/>
        <v>-4575.799008</v>
      </c>
      <c r="I20" s="6">
        <f t="shared" si="11"/>
        <v>-4217.51772032</v>
      </c>
      <c r="J20" s="6">
        <f t="shared" si="11"/>
        <v>-3812.8611491327997</v>
      </c>
      <c r="K20" s="6">
        <f t="shared" si="11"/>
        <v>-3360.864395098112</v>
      </c>
      <c r="L20" s="6">
        <f t="shared" si="11"/>
        <v>-2860.523962902036</v>
      </c>
      <c r="M20" s="6">
        <f t="shared" si="11"/>
        <v>-2310.796217418118</v>
      </c>
      <c r="N20" s="6">
        <f t="shared" si="11"/>
        <v>-1710.5957781148427</v>
      </c>
      <c r="O20" s="6">
        <f t="shared" si="11"/>
        <v>-1058.7938492394364</v>
      </c>
      <c r="P20" s="6">
        <f t="shared" si="11"/>
        <v>-354.21648320901386</v>
      </c>
      <c r="Q20" s="6">
        <f t="shared" si="11"/>
        <v>404.3572254626255</v>
      </c>
      <c r="R20" s="6">
        <f t="shared" si="11"/>
        <v>1218.1970184811303</v>
      </c>
      <c r="S20" s="6">
        <f t="shared" si="11"/>
        <v>2088.6234272203756</v>
      </c>
    </row>
    <row r="21" spans="1:19" ht="15" customHeight="1">
      <c r="A21" s="3" t="s">
        <v>22</v>
      </c>
      <c r="B21" s="25">
        <v>0.15</v>
      </c>
      <c r="C21" s="26">
        <f>NPV(B21,E21:S21)</f>
        <v>268.63180378876405</v>
      </c>
      <c r="D21" s="27">
        <v>0</v>
      </c>
      <c r="E21" s="27">
        <f aca="true" t="shared" si="12" ref="E21:S21">-E15-E16+E12</f>
        <v>-168.55200000000002</v>
      </c>
      <c r="F21" s="27">
        <f t="shared" si="12"/>
        <v>-124.85440000000006</v>
      </c>
      <c r="G21" s="28">
        <f t="shared" si="12"/>
        <v>-80.29900799999996</v>
      </c>
      <c r="H21" s="28">
        <f t="shared" si="12"/>
        <v>-34.85151231999998</v>
      </c>
      <c r="I21" s="28">
        <f t="shared" si="12"/>
        <v>11.523771187200055</v>
      </c>
      <c r="J21" s="28">
        <f t="shared" si="12"/>
        <v>58.86395403468805</v>
      </c>
      <c r="K21" s="28">
        <f t="shared" si="12"/>
        <v>107.20763219607556</v>
      </c>
      <c r="L21" s="28">
        <f t="shared" si="12"/>
        <v>156.59494548391854</v>
      </c>
      <c r="M21" s="28">
        <f t="shared" si="12"/>
        <v>207.0676393032753</v>
      </c>
      <c r="N21" s="28">
        <f t="shared" si="12"/>
        <v>258.66912887540633</v>
      </c>
      <c r="O21" s="28">
        <f t="shared" si="12"/>
        <v>311.4445660304226</v>
      </c>
      <c r="P21" s="28">
        <f t="shared" si="12"/>
        <v>365.44090867163936</v>
      </c>
      <c r="Q21" s="28">
        <f t="shared" si="12"/>
        <v>420.70699301850493</v>
      </c>
      <c r="R21" s="28">
        <f t="shared" si="12"/>
        <v>477.29360873924514</v>
      </c>
      <c r="S21" s="28">
        <f t="shared" si="12"/>
        <v>535.2535770888148</v>
      </c>
    </row>
    <row r="22" spans="1:19" ht="15" customHeight="1">
      <c r="A22" s="3"/>
      <c r="B22" s="3"/>
      <c r="C22" s="29"/>
      <c r="D22" s="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5" customHeight="1">
      <c r="A23" s="3"/>
      <c r="B23" s="3"/>
      <c r="C23" s="3"/>
      <c r="D23" s="31"/>
      <c r="E23" s="33">
        <f>D21+E21</f>
        <v>-168.55200000000002</v>
      </c>
      <c r="F23" s="33">
        <f aca="true" t="shared" si="13" ref="F23:M23">E21+F21</f>
        <v>-293.4064000000001</v>
      </c>
      <c r="G23" s="33">
        <f t="shared" si="13"/>
        <v>-205.153408</v>
      </c>
      <c r="H23" s="33">
        <f t="shared" si="13"/>
        <v>-115.15052031999994</v>
      </c>
      <c r="I23" s="33">
        <f t="shared" si="13"/>
        <v>-23.32774113279993</v>
      </c>
      <c r="J23" s="33">
        <f t="shared" si="13"/>
        <v>70.3877252218881</v>
      </c>
      <c r="K23" s="33">
        <f t="shared" si="13"/>
        <v>166.07158623076361</v>
      </c>
      <c r="L23" s="33">
        <f t="shared" si="13"/>
        <v>263.8025776799941</v>
      </c>
      <c r="M23" s="33">
        <f t="shared" si="13"/>
        <v>363.66258478719385</v>
      </c>
      <c r="N23" s="3"/>
      <c r="O23" s="3"/>
      <c r="P23" s="3"/>
      <c r="Q23" s="3"/>
      <c r="R23" s="3"/>
      <c r="S23" s="3"/>
    </row>
    <row r="24" spans="1:19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 customHeight="1">
      <c r="A29" s="3"/>
      <c r="B29" s="3"/>
      <c r="C29" s="3"/>
      <c r="D29" s="3"/>
      <c r="E29" s="3"/>
      <c r="F29" s="3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printOptions/>
  <pageMargins left="0.34375" right="0.3909722222222222" top="0.9840277777777777" bottom="0.984027777777777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Merike Lõhmus</cp:lastModifiedBy>
  <dcterms:created xsi:type="dcterms:W3CDTF">2009-08-13T07:28:55Z</dcterms:created>
  <dcterms:modified xsi:type="dcterms:W3CDTF">2015-01-16T13:30:08Z</dcterms:modified>
  <cp:category/>
  <cp:version/>
  <cp:contentType/>
  <cp:contentStatus/>
</cp:coreProperties>
</file>