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drawings/drawing6.xml" ContentType="application/vnd.openxmlformats-officedocument.drawing+xml"/>
  <Override PartName="/xl/charts/chart17.xml" ContentType="application/vnd.openxmlformats-officedocument.drawingml.chart+xml"/>
  <Override PartName="/xl/theme/themeOverride17.xml" ContentType="application/vnd.openxmlformats-officedocument.themeOverride+xml"/>
  <Override PartName="/xl/charts/chart18.xml" ContentType="application/vnd.openxmlformats-officedocument.drawingml.char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charts/chart20.xml" ContentType="application/vnd.openxmlformats-officedocument.drawingml.chart+xml"/>
  <Override PartName="/xl/theme/themeOverride20.xml" ContentType="application/vnd.openxmlformats-officedocument.themeOverride+xml"/>
  <Override PartName="/xl/charts/chart21.xml" ContentType="application/vnd.openxmlformats-officedocument.drawingml.chart+xml"/>
  <Override PartName="/xl/theme/themeOverride21.xml" ContentType="application/vnd.openxmlformats-officedocument.themeOverride+xml"/>
  <Override PartName="/xl/charts/chart22.xml" ContentType="application/vnd.openxmlformats-officedocument.drawingml.chart+xml"/>
  <Override PartName="/xl/theme/themeOverride22.xml" ContentType="application/vnd.openxmlformats-officedocument.themeOverride+xml"/>
  <Override PartName="/xl/charts/chart23.xml" ContentType="application/vnd.openxmlformats-officedocument.drawingml.chart+xml"/>
  <Override PartName="/xl/theme/themeOverride23.xml" ContentType="application/vnd.openxmlformats-officedocument.themeOverride+xml"/>
  <Override PartName="/xl/charts/chart24.xml" ContentType="application/vnd.openxmlformats-officedocument.drawingml.chart+xml"/>
  <Override PartName="/xl/theme/themeOverride24.xml" ContentType="application/vnd.openxmlformats-officedocument.themeOverride+xml"/>
  <Override PartName="/xl/charts/chart25.xml" ContentType="application/vnd.openxmlformats-officedocument.drawingml.chart+xml"/>
  <Override PartName="/xl/theme/themeOverride25.xml" ContentType="application/vnd.openxmlformats-officedocument.themeOverride+xml"/>
  <Override PartName="/xl/charts/chart26.xml" ContentType="application/vnd.openxmlformats-officedocument.drawingml.chart+xml"/>
  <Override PartName="/xl/theme/themeOverride26.xml" ContentType="application/vnd.openxmlformats-officedocument.themeOverride+xml"/>
  <Override PartName="/xl/charts/chart27.xml" ContentType="application/vnd.openxmlformats-officedocument.drawingml.chart+xml"/>
  <Override PartName="/xl/theme/themeOverride27.xml" ContentType="application/vnd.openxmlformats-officedocument.themeOverride+xml"/>
  <Override PartName="/xl/charts/chart28.xml" ContentType="application/vnd.openxmlformats-officedocument.drawingml.chart+xml"/>
  <Override PartName="/xl/theme/themeOverride28.xml" ContentType="application/vnd.openxmlformats-officedocument.themeOverride+xml"/>
  <Override PartName="/xl/charts/chart29.xml" ContentType="application/vnd.openxmlformats-officedocument.drawingml.chart+xml"/>
  <Override PartName="/xl/theme/themeOverride29.xml" ContentType="application/vnd.openxmlformats-officedocument.themeOverride+xml"/>
  <Override PartName="/xl/charts/chart30.xml" ContentType="application/vnd.openxmlformats-officedocument.drawingml.chart+xml"/>
  <Override PartName="/xl/theme/themeOverride30.xml" ContentType="application/vnd.openxmlformats-officedocument.themeOverride+xml"/>
  <Override PartName="/xl/charts/chart31.xml" ContentType="application/vnd.openxmlformats-officedocument.drawingml.chart+xml"/>
  <Override PartName="/xl/theme/themeOverride31.xml" ContentType="application/vnd.openxmlformats-officedocument.themeOverride+xml"/>
  <Override PartName="/xl/charts/chart32.xml" ContentType="application/vnd.openxmlformats-officedocument.drawingml.chart+xml"/>
  <Override PartName="/xl/theme/themeOverride32.xml" ContentType="application/vnd.openxmlformats-officedocument.themeOverride+xml"/>
  <Override PartName="/xl/charts/chart33.xml" ContentType="application/vnd.openxmlformats-officedocument.drawingml.chart+xml"/>
  <Override PartName="/xl/theme/themeOverride33.xml" ContentType="application/vnd.openxmlformats-officedocument.themeOverride+xml"/>
  <Override PartName="/xl/charts/chart34.xml" ContentType="application/vnd.openxmlformats-officedocument.drawingml.chart+xml"/>
  <Override PartName="/xl/theme/themeOverride34.xml" ContentType="application/vnd.openxmlformats-officedocument.themeOverride+xml"/>
  <Override PartName="/xl/charts/chart35.xml" ContentType="application/vnd.openxmlformats-officedocument.drawingml.chart+xml"/>
  <Override PartName="/xl/theme/themeOverride35.xml" ContentType="application/vnd.openxmlformats-officedocument.themeOverride+xml"/>
  <Override PartName="/xl/charts/chart36.xml" ContentType="application/vnd.openxmlformats-officedocument.drawingml.chart+xml"/>
  <Override PartName="/xl/theme/themeOverride36.xml" ContentType="application/vnd.openxmlformats-officedocument.themeOverride+xml"/>
  <Override PartName="/xl/charts/chart37.xml" ContentType="application/vnd.openxmlformats-officedocument.drawingml.chart+xml"/>
  <Override PartName="/xl/theme/themeOverride37.xml" ContentType="application/vnd.openxmlformats-officedocument.themeOverride+xml"/>
  <Override PartName="/xl/charts/chart38.xml" ContentType="application/vnd.openxmlformats-officedocument.drawingml.chart+xml"/>
  <Override PartName="/xl/theme/themeOverride38.xml" ContentType="application/vnd.openxmlformats-officedocument.themeOverride+xml"/>
  <Override PartName="/xl/charts/chart39.xml" ContentType="application/vnd.openxmlformats-officedocument.drawingml.chart+xml"/>
  <Override PartName="/xl/theme/themeOverride39.xml" ContentType="application/vnd.openxmlformats-officedocument.themeOverride+xml"/>
  <Override PartName="/xl/charts/chart40.xml" ContentType="application/vnd.openxmlformats-officedocument.drawingml.chart+xml"/>
  <Override PartName="/xl/theme/themeOverride40.xml" ContentType="application/vnd.openxmlformats-officedocument.themeOverride+xml"/>
  <Override PartName="/xl/drawings/drawing7.xml" ContentType="application/vnd.openxmlformats-officedocument.drawing+xml"/>
  <Override PartName="/xl/charts/chart4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ml.chartshapes+xml"/>
  <Override PartName="/xl/charts/chart4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ml.chartshapes+xml"/>
  <Override PartName="/xl/charts/chart4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ml.chartshapes+xml"/>
  <Override PartName="/xl/charts/chart4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ml.chartshapes+xml"/>
  <Override PartName="/xl/charts/chart4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ml.chartshapes+xml"/>
  <Override PartName="/xl/charts/chart4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ml.chartshapes+xml"/>
  <Override PartName="/xl/charts/chart4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4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6.xml" ContentType="application/vnd.openxmlformats-officedocument.drawingml.chartshapes+xml"/>
  <Override PartName="/xl/charts/chart4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7.xml" ContentType="application/vnd.openxmlformats-officedocument.drawingml.chartshapes+xml"/>
  <Override PartName="/xl/charts/chart5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8.xml" ContentType="application/vnd.openxmlformats-officedocument.drawingml.chartshapes+xml"/>
  <Override PartName="/xl/charts/chart5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9.xml" ContentType="application/vnd.openxmlformats-officedocument.drawingml.chartshapes+xml"/>
  <Override PartName="/xl/charts/chart5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https://tyrivv-my.sharepoint.com/personal/merike_lohmus_tyri_ee/Documents/Desktop/"/>
    </mc:Choice>
  </mc:AlternateContent>
  <xr:revisionPtr revIDLastSave="0" documentId="8_{B991CC5A-F625-4AB1-9936-E90D6DFFCBB1}" xr6:coauthVersionLast="45" xr6:coauthVersionMax="45" xr10:uidLastSave="{00000000-0000-0000-0000-000000000000}"/>
  <bookViews>
    <workbookView xWindow="-120" yWindow="-120" windowWidth="29040" windowHeight="15840" tabRatio="843" firstSheet="2" activeTab="4" xr2:uid="{00000000-000D-0000-FFFF-FFFF00000000}"/>
  </bookViews>
  <sheets>
    <sheet name="Noorteseire indik" sheetId="20" state="hidden" r:id="rId1"/>
    <sheet name="0 Tiitelleht" sheetId="33" r:id="rId2"/>
    <sheet name="1 Juhend" sheetId="31" r:id="rId3"/>
    <sheet name="2 Profiili struktuur" sheetId="32" r:id="rId4"/>
    <sheet name="3 SISESTUSVORM" sheetId="24" r:id="rId5"/>
    <sheet name="Leht4" sheetId="37" r:id="rId6"/>
    <sheet name="Leht1" sheetId="34" r:id="rId7"/>
    <sheet name="Leht2" sheetId="35" r:id="rId8"/>
    <sheet name="Leht3" sheetId="36" r:id="rId9"/>
    <sheet name="4 Eesti statistika" sheetId="30" r:id="rId10"/>
    <sheet name="5 Raport_kontekst" sheetId="26" r:id="rId11"/>
    <sheet name="6 Raport_tulemused" sheetId="28" r:id="rId12"/>
    <sheet name="7 Raport_hinnangud" sheetId="22" r:id="rId13"/>
    <sheet name="8 TEGEVUSKAVA" sheetId="27" r:id="rId14"/>
    <sheet name="Leht5" sheetId="38" r:id="rId15"/>
  </sheets>
  <definedNames>
    <definedName name="_xlnm.Print_Area" localSheetId="4">'3 SISESTUSVORM'!$A$2:$N$339</definedName>
    <definedName name="prioriteet">'8 TEGEVUSKAVA'!$M$6:$M$8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27" l="1"/>
  <c r="L137" i="24"/>
  <c r="L198" i="24"/>
  <c r="L34" i="24"/>
  <c r="L238" i="24"/>
  <c r="L246" i="24"/>
  <c r="L285" i="24"/>
  <c r="L294" i="24"/>
  <c r="M308" i="24"/>
  <c r="C332" i="24"/>
  <c r="G285" i="24"/>
  <c r="G246" i="24"/>
  <c r="G238" i="24"/>
  <c r="H163" i="24"/>
  <c r="I163" i="24"/>
  <c r="J163" i="24"/>
  <c r="K163" i="24"/>
  <c r="G163" i="24"/>
  <c r="H165" i="24"/>
  <c r="I165" i="24"/>
  <c r="J165" i="24"/>
  <c r="K165" i="24"/>
  <c r="G165" i="24"/>
  <c r="G21" i="24"/>
  <c r="H246" i="24"/>
  <c r="G319" i="24"/>
  <c r="G321" i="24"/>
  <c r="E294" i="24"/>
  <c r="K198" i="24"/>
  <c r="K200" i="24"/>
  <c r="I10" i="22"/>
  <c r="D10" i="22"/>
  <c r="J10" i="22" s="1"/>
  <c r="D50" i="24"/>
  <c r="H50" i="24"/>
  <c r="D34" i="24"/>
  <c r="E34" i="24"/>
  <c r="F34" i="24"/>
  <c r="G34" i="24"/>
  <c r="H34" i="24"/>
  <c r="I34" i="24"/>
  <c r="J34" i="24"/>
  <c r="D36" i="24"/>
  <c r="E36" i="24"/>
  <c r="F36" i="24"/>
  <c r="G36" i="24"/>
  <c r="H36" i="24"/>
  <c r="I36" i="24"/>
  <c r="J36" i="24"/>
  <c r="K36" i="24"/>
  <c r="F314" i="24"/>
  <c r="G314" i="24"/>
  <c r="H314" i="24"/>
  <c r="I314" i="24"/>
  <c r="J314" i="24"/>
  <c r="K314" i="24"/>
  <c r="E314" i="24"/>
  <c r="D314" i="24"/>
  <c r="E312" i="24"/>
  <c r="F312" i="24"/>
  <c r="G312" i="24"/>
  <c r="H312" i="24"/>
  <c r="I312" i="24"/>
  <c r="J312" i="24"/>
  <c r="K312" i="24"/>
  <c r="D312" i="24"/>
  <c r="D26" i="30"/>
  <c r="D25" i="30"/>
  <c r="D24" i="30"/>
  <c r="H26" i="30"/>
  <c r="H25" i="30"/>
  <c r="H24" i="30"/>
  <c r="D53" i="24"/>
  <c r="C194" i="26"/>
  <c r="H238" i="24"/>
  <c r="D136" i="24"/>
  <c r="E130" i="24"/>
  <c r="F130" i="24"/>
  <c r="G130" i="24"/>
  <c r="H130" i="24"/>
  <c r="I130" i="24"/>
  <c r="J130" i="24"/>
  <c r="K130" i="24"/>
  <c r="D130" i="24"/>
  <c r="C102" i="24"/>
  <c r="D45" i="24"/>
  <c r="H131" i="30"/>
  <c r="B496" i="28"/>
  <c r="B490" i="28"/>
  <c r="B484" i="28"/>
  <c r="B439" i="28"/>
  <c r="B397" i="28"/>
  <c r="B389" i="28"/>
  <c r="B277" i="28"/>
  <c r="B249" i="28"/>
  <c r="B205" i="28"/>
  <c r="B126" i="28"/>
  <c r="B40" i="28"/>
  <c r="B34" i="28"/>
  <c r="B10" i="28"/>
  <c r="C154" i="24"/>
  <c r="C172" i="24"/>
  <c r="C192" i="24"/>
  <c r="C208" i="24"/>
  <c r="C257" i="24"/>
  <c r="C268" i="24"/>
  <c r="C302" i="24"/>
  <c r="C326" i="24"/>
  <c r="C338" i="24"/>
  <c r="A172" i="24"/>
  <c r="D172" i="24"/>
  <c r="C115" i="24"/>
  <c r="A102" i="24"/>
  <c r="D102" i="24"/>
  <c r="D29" i="22"/>
  <c r="K29" i="22"/>
  <c r="I21" i="22"/>
  <c r="I22" i="22"/>
  <c r="I23" i="22"/>
  <c r="H26" i="22"/>
  <c r="I26" i="22"/>
  <c r="I27" i="22"/>
  <c r="I28" i="22"/>
  <c r="I29" i="22"/>
  <c r="I30" i="22"/>
  <c r="H32" i="22"/>
  <c r="I32" i="22"/>
  <c r="H34" i="22"/>
  <c r="I34" i="22"/>
  <c r="I35" i="22"/>
  <c r="H38" i="22"/>
  <c r="I38" i="22"/>
  <c r="H40" i="22"/>
  <c r="I40" i="22"/>
  <c r="I41" i="22"/>
  <c r="I42" i="22"/>
  <c r="I43" i="22"/>
  <c r="I44" i="22"/>
  <c r="I45" i="22"/>
  <c r="I46" i="22"/>
  <c r="I47" i="22"/>
  <c r="I48" i="22"/>
  <c r="H51" i="22"/>
  <c r="I51" i="22"/>
  <c r="I52" i="22"/>
  <c r="I53" i="22"/>
  <c r="H55" i="22"/>
  <c r="I55" i="22"/>
  <c r="I56" i="22"/>
  <c r="I57" i="22"/>
  <c r="I58" i="22"/>
  <c r="I59" i="22"/>
  <c r="I60" i="22"/>
  <c r="I61" i="22"/>
  <c r="I62" i="22"/>
  <c r="I63" i="22"/>
  <c r="I64" i="22"/>
  <c r="I65" i="22"/>
  <c r="I66" i="22"/>
  <c r="H69" i="22"/>
  <c r="I69" i="22"/>
  <c r="I70" i="22"/>
  <c r="I71" i="22"/>
  <c r="I72" i="22"/>
  <c r="H74" i="22"/>
  <c r="I74" i="22"/>
  <c r="H75" i="22"/>
  <c r="I76" i="22"/>
  <c r="I75" i="22" s="1"/>
  <c r="D11" i="22"/>
  <c r="D12" i="22"/>
  <c r="M12" i="22" s="1"/>
  <c r="D9" i="22"/>
  <c r="L9" i="22" s="1"/>
  <c r="I9" i="22"/>
  <c r="I11" i="22"/>
  <c r="I12" i="22"/>
  <c r="I14" i="22"/>
  <c r="I15" i="22"/>
  <c r="I16" i="22"/>
  <c r="I17" i="22"/>
  <c r="I18" i="22"/>
  <c r="I20" i="22"/>
  <c r="H14" i="22"/>
  <c r="H20" i="22"/>
  <c r="H9" i="22"/>
  <c r="J29" i="22"/>
  <c r="L29" i="22"/>
  <c r="L12" i="22"/>
  <c r="K12" i="22"/>
  <c r="B39" i="27"/>
  <c r="A39" i="27"/>
  <c r="B37" i="27"/>
  <c r="A37" i="27"/>
  <c r="B31" i="27"/>
  <c r="A31" i="27"/>
  <c r="A28" i="27"/>
  <c r="B24" i="27"/>
  <c r="A24" i="27"/>
  <c r="B21" i="27"/>
  <c r="A21" i="27"/>
  <c r="B18" i="27"/>
  <c r="A18" i="27"/>
  <c r="B16" i="27"/>
  <c r="A16" i="27"/>
  <c r="A35" i="27"/>
  <c r="B35" i="27"/>
  <c r="B14" i="27"/>
  <c r="A14" i="27"/>
  <c r="B11" i="27"/>
  <c r="A11" i="27"/>
  <c r="B9" i="27"/>
  <c r="A9" i="27"/>
  <c r="B7" i="27"/>
  <c r="A7" i="27"/>
  <c r="D74" i="22"/>
  <c r="J74" i="22" s="1"/>
  <c r="K74" i="22"/>
  <c r="D61" i="22"/>
  <c r="J61" i="22" s="1"/>
  <c r="D62" i="22"/>
  <c r="K62" i="22" s="1"/>
  <c r="L62" i="22"/>
  <c r="I285" i="24"/>
  <c r="D338" i="24"/>
  <c r="A338" i="24"/>
  <c r="D332" i="24"/>
  <c r="A332" i="24"/>
  <c r="D326" i="24"/>
  <c r="A326" i="24"/>
  <c r="D302" i="24"/>
  <c r="A302" i="24"/>
  <c r="D268" i="24"/>
  <c r="A268" i="24"/>
  <c r="D257" i="24"/>
  <c r="A257" i="24"/>
  <c r="D208" i="24"/>
  <c r="A208" i="24"/>
  <c r="D192" i="24"/>
  <c r="A192" i="24"/>
  <c r="A154" i="24"/>
  <c r="D154" i="24"/>
  <c r="D115" i="24"/>
  <c r="A115" i="24"/>
  <c r="M62" i="22"/>
  <c r="J62" i="22"/>
  <c r="E178" i="24"/>
  <c r="F178" i="24"/>
  <c r="G178" i="24"/>
  <c r="H178" i="24"/>
  <c r="I178" i="24"/>
  <c r="J178" i="24"/>
  <c r="K178" i="24"/>
  <c r="D178" i="24"/>
  <c r="D76" i="22"/>
  <c r="D73" i="22"/>
  <c r="I331" i="24"/>
  <c r="D488" i="28" s="1"/>
  <c r="D72" i="22"/>
  <c r="J72" i="22"/>
  <c r="D71" i="22"/>
  <c r="L71" i="22"/>
  <c r="D70" i="22"/>
  <c r="D69" i="22"/>
  <c r="J69" i="22"/>
  <c r="D66" i="22"/>
  <c r="K66" i="22" s="1"/>
  <c r="D65" i="22"/>
  <c r="J65" i="22" s="1"/>
  <c r="L65" i="22"/>
  <c r="D64" i="22"/>
  <c r="D63" i="22"/>
  <c r="D60" i="22"/>
  <c r="L60" i="22" s="1"/>
  <c r="D59" i="22"/>
  <c r="K59" i="22" s="1"/>
  <c r="J59" i="22"/>
  <c r="D58" i="22"/>
  <c r="D57" i="22"/>
  <c r="L57" i="22"/>
  <c r="D56" i="22"/>
  <c r="D55" i="22"/>
  <c r="L55" i="22" s="1"/>
  <c r="D54" i="22"/>
  <c r="I301" i="24" s="1"/>
  <c r="D437" i="28" s="1"/>
  <c r="D53" i="22"/>
  <c r="D52" i="22"/>
  <c r="K52" i="22" s="1"/>
  <c r="D51" i="22"/>
  <c r="D48" i="22"/>
  <c r="J48" i="22"/>
  <c r="D47" i="22"/>
  <c r="D46" i="22"/>
  <c r="L46" i="22"/>
  <c r="D45" i="22"/>
  <c r="M45" i="22"/>
  <c r="D44" i="22"/>
  <c r="J44" i="22" s="1"/>
  <c r="D43" i="22"/>
  <c r="M43" i="22" s="1"/>
  <c r="D42" i="22"/>
  <c r="D41" i="22"/>
  <c r="L41" i="22"/>
  <c r="D40" i="22"/>
  <c r="L40" i="22" s="1"/>
  <c r="D38" i="22"/>
  <c r="K38" i="22" s="1"/>
  <c r="D35" i="22"/>
  <c r="D34" i="22"/>
  <c r="K34" i="22"/>
  <c r="D32" i="22"/>
  <c r="K32" i="22"/>
  <c r="D30" i="22"/>
  <c r="D28" i="22"/>
  <c r="D27" i="22"/>
  <c r="L27" i="22" s="1"/>
  <c r="M27" i="22"/>
  <c r="D26" i="22"/>
  <c r="M26" i="22"/>
  <c r="D23" i="22"/>
  <c r="D22" i="22"/>
  <c r="L22" i="22"/>
  <c r="D21" i="22"/>
  <c r="L21" i="22" s="1"/>
  <c r="D20" i="22"/>
  <c r="K20" i="22"/>
  <c r="D18" i="22"/>
  <c r="K18" i="22" s="1"/>
  <c r="D17" i="22"/>
  <c r="D16" i="22"/>
  <c r="J16" i="22" s="1"/>
  <c r="K16" i="22"/>
  <c r="D15" i="22"/>
  <c r="D14" i="22"/>
  <c r="M14" i="22" s="1"/>
  <c r="K148" i="30"/>
  <c r="J148" i="30"/>
  <c r="I148" i="30"/>
  <c r="H148" i="30"/>
  <c r="G148" i="30"/>
  <c r="F148" i="30"/>
  <c r="E148" i="30"/>
  <c r="D148" i="30"/>
  <c r="K146" i="30"/>
  <c r="J146" i="30"/>
  <c r="I146" i="30"/>
  <c r="H146" i="30"/>
  <c r="G146" i="30"/>
  <c r="F146" i="30"/>
  <c r="E146" i="30"/>
  <c r="D146" i="30"/>
  <c r="J143" i="30"/>
  <c r="I143" i="30"/>
  <c r="H143" i="30"/>
  <c r="K135" i="30"/>
  <c r="J135" i="30"/>
  <c r="I135" i="30"/>
  <c r="H135" i="30"/>
  <c r="K131" i="30"/>
  <c r="J131" i="30"/>
  <c r="I131" i="30"/>
  <c r="K127" i="30"/>
  <c r="J127" i="30"/>
  <c r="I127" i="30"/>
  <c r="H127" i="30"/>
  <c r="K116" i="30"/>
  <c r="J116" i="30"/>
  <c r="I116" i="30"/>
  <c r="H116" i="30"/>
  <c r="G116" i="30"/>
  <c r="F116" i="30"/>
  <c r="E116" i="30"/>
  <c r="D116" i="30"/>
  <c r="K107" i="30"/>
  <c r="J107" i="30"/>
  <c r="I107" i="30"/>
  <c r="H107" i="30"/>
  <c r="G107" i="30"/>
  <c r="F107" i="30"/>
  <c r="E107" i="30"/>
  <c r="D107" i="30"/>
  <c r="J101" i="30"/>
  <c r="I101" i="30"/>
  <c r="H101" i="30"/>
  <c r="J95" i="30"/>
  <c r="I95" i="30"/>
  <c r="K93" i="30"/>
  <c r="J93" i="30"/>
  <c r="I93" i="30"/>
  <c r="K85" i="30"/>
  <c r="J85" i="30"/>
  <c r="I85" i="30"/>
  <c r="H85" i="30"/>
  <c r="G85" i="30"/>
  <c r="F85" i="30"/>
  <c r="E85" i="30"/>
  <c r="D85" i="30"/>
  <c r="K80" i="30"/>
  <c r="J80" i="30"/>
  <c r="I80" i="30"/>
  <c r="H80" i="30"/>
  <c r="G80" i="30"/>
  <c r="F80" i="30"/>
  <c r="E80" i="30"/>
  <c r="D80" i="30"/>
  <c r="K79" i="30"/>
  <c r="J79" i="30"/>
  <c r="I79" i="30"/>
  <c r="H79" i="30"/>
  <c r="G79" i="30"/>
  <c r="F79" i="30"/>
  <c r="E79" i="30"/>
  <c r="D79" i="30"/>
  <c r="H58" i="30"/>
  <c r="D58" i="30"/>
  <c r="H56" i="30"/>
  <c r="D56" i="30"/>
  <c r="H54" i="30"/>
  <c r="D54" i="30"/>
  <c r="H51" i="30"/>
  <c r="D51" i="30"/>
  <c r="J45" i="30"/>
  <c r="I45" i="30"/>
  <c r="I46" i="30" s="1"/>
  <c r="I12" i="30"/>
  <c r="H45" i="30"/>
  <c r="H12" i="30"/>
  <c r="H22" i="30" s="1"/>
  <c r="H46" i="30"/>
  <c r="G45" i="30"/>
  <c r="G46" i="30" s="1"/>
  <c r="F45" i="30"/>
  <c r="E45" i="30"/>
  <c r="D45" i="30"/>
  <c r="K37" i="30"/>
  <c r="J37" i="30"/>
  <c r="I37" i="30"/>
  <c r="H37" i="30"/>
  <c r="G37" i="30"/>
  <c r="F37" i="30"/>
  <c r="E37" i="30"/>
  <c r="D37" i="30"/>
  <c r="J33" i="30"/>
  <c r="I33" i="30"/>
  <c r="H33" i="30"/>
  <c r="G33" i="30"/>
  <c r="F33" i="30"/>
  <c r="E33" i="30"/>
  <c r="D33" i="30"/>
  <c r="K21" i="30"/>
  <c r="J21" i="30"/>
  <c r="I21" i="30"/>
  <c r="H21" i="30"/>
  <c r="G21" i="30"/>
  <c r="F21" i="30"/>
  <c r="E21" i="30"/>
  <c r="D21" i="30"/>
  <c r="K12" i="30"/>
  <c r="K22" i="30" s="1"/>
  <c r="J12" i="30"/>
  <c r="J99" i="30" s="1"/>
  <c r="J139" i="30"/>
  <c r="I99" i="30"/>
  <c r="H139" i="30"/>
  <c r="G12" i="30"/>
  <c r="G99" i="30" s="1"/>
  <c r="F12" i="30"/>
  <c r="F99" i="30" s="1"/>
  <c r="F139" i="30"/>
  <c r="E12" i="30"/>
  <c r="E46" i="30"/>
  <c r="D12" i="30"/>
  <c r="D99" i="30" s="1"/>
  <c r="K321" i="24"/>
  <c r="J321" i="24"/>
  <c r="I321" i="24"/>
  <c r="H321" i="24"/>
  <c r="K319" i="24"/>
  <c r="J319" i="24"/>
  <c r="I319" i="24"/>
  <c r="H319" i="24"/>
  <c r="K285" i="24"/>
  <c r="J285" i="24"/>
  <c r="H285" i="24"/>
  <c r="K246" i="24"/>
  <c r="J246" i="24"/>
  <c r="I246" i="24"/>
  <c r="K238" i="24"/>
  <c r="J238" i="24"/>
  <c r="I238" i="24"/>
  <c r="J200" i="24"/>
  <c r="I200" i="24"/>
  <c r="H200" i="24"/>
  <c r="K170" i="24"/>
  <c r="J170" i="24"/>
  <c r="I170" i="24"/>
  <c r="H170" i="24"/>
  <c r="K168" i="24"/>
  <c r="J168" i="24"/>
  <c r="I168" i="24"/>
  <c r="H168" i="24"/>
  <c r="K143" i="24"/>
  <c r="J143" i="24"/>
  <c r="I143" i="24"/>
  <c r="H143" i="24"/>
  <c r="G143" i="24"/>
  <c r="F143" i="24"/>
  <c r="E143" i="24"/>
  <c r="D143" i="24"/>
  <c r="K137" i="24"/>
  <c r="J137" i="24"/>
  <c r="I137" i="24"/>
  <c r="H137" i="24"/>
  <c r="G137" i="24"/>
  <c r="F137" i="24"/>
  <c r="E137" i="24"/>
  <c r="D137" i="24"/>
  <c r="K136" i="24"/>
  <c r="J136" i="24"/>
  <c r="I136" i="24"/>
  <c r="H136" i="24"/>
  <c r="G136" i="24"/>
  <c r="F136" i="24"/>
  <c r="E136" i="24"/>
  <c r="H57" i="24"/>
  <c r="D196" i="26"/>
  <c r="D57" i="24"/>
  <c r="C196" i="26" s="1"/>
  <c r="H55" i="24"/>
  <c r="D195" i="26"/>
  <c r="D55" i="24"/>
  <c r="C195" i="26"/>
  <c r="H53" i="24"/>
  <c r="D194" i="26" s="1"/>
  <c r="D198" i="24"/>
  <c r="H198" i="24"/>
  <c r="H45" i="24"/>
  <c r="F45" i="24"/>
  <c r="J45" i="24"/>
  <c r="G45" i="24"/>
  <c r="F46" i="30"/>
  <c r="J46" i="30"/>
  <c r="E45" i="24"/>
  <c r="I294" i="24"/>
  <c r="I45" i="24"/>
  <c r="H35" i="30"/>
  <c r="G35" i="30"/>
  <c r="E198" i="24"/>
  <c r="I198" i="24"/>
  <c r="H21" i="24"/>
  <c r="I21" i="24"/>
  <c r="E35" i="30"/>
  <c r="I35" i="30"/>
  <c r="H99" i="30"/>
  <c r="I22" i="30"/>
  <c r="J22" i="30"/>
  <c r="L20" i="22"/>
  <c r="M20" i="22"/>
  <c r="J20" i="22"/>
  <c r="D31" i="22"/>
  <c r="I171" i="24" s="1"/>
  <c r="D203" i="28" s="1"/>
  <c r="L32" i="22"/>
  <c r="M32" i="22"/>
  <c r="J32" i="22"/>
  <c r="K40" i="22"/>
  <c r="M40" i="22"/>
  <c r="K44" i="22"/>
  <c r="L44" i="22"/>
  <c r="M44" i="22"/>
  <c r="K55" i="22"/>
  <c r="M59" i="22"/>
  <c r="M65" i="22"/>
  <c r="M71" i="22"/>
  <c r="J71" i="22"/>
  <c r="K71" i="22"/>
  <c r="J27" i="22"/>
  <c r="M41" i="22"/>
  <c r="M60" i="22"/>
  <c r="K72" i="22"/>
  <c r="J26" i="22"/>
  <c r="K26" i="22"/>
  <c r="L26" i="22"/>
  <c r="K48" i="22"/>
  <c r="L48" i="22"/>
  <c r="M48" i="22"/>
  <c r="K22" i="22"/>
  <c r="J28" i="22"/>
  <c r="M28" i="22"/>
  <c r="K46" i="22"/>
  <c r="L52" i="22"/>
  <c r="K57" i="22"/>
  <c r="J63" i="22"/>
  <c r="M63" i="22"/>
  <c r="M69" i="22"/>
  <c r="L14" i="22"/>
  <c r="J14" i="22"/>
  <c r="K14" i="22"/>
  <c r="L18" i="22"/>
  <c r="M18" i="22"/>
  <c r="J18" i="22"/>
  <c r="K43" i="22"/>
  <c r="L43" i="22"/>
  <c r="K47" i="22"/>
  <c r="L47" i="22"/>
  <c r="M47" i="22"/>
  <c r="J47" i="22"/>
  <c r="K53" i="22"/>
  <c r="L53" i="22"/>
  <c r="M53" i="22"/>
  <c r="J53" i="22"/>
  <c r="K58" i="22"/>
  <c r="L58" i="22"/>
  <c r="M58" i="22"/>
  <c r="J58" i="22"/>
  <c r="M64" i="22"/>
  <c r="J64" i="22"/>
  <c r="K64" i="22"/>
  <c r="L64" i="22"/>
  <c r="D75" i="22"/>
  <c r="I337" i="24"/>
  <c r="D494" i="28" s="1"/>
  <c r="J76" i="22"/>
  <c r="J75" i="22"/>
  <c r="J15" i="22"/>
  <c r="K15" i="22"/>
  <c r="M15" i="22"/>
  <c r="L15" i="22"/>
  <c r="J17" i="22"/>
  <c r="K17" i="22"/>
  <c r="F294" i="24"/>
  <c r="J294" i="24"/>
  <c r="F198" i="24"/>
  <c r="J198" i="24"/>
  <c r="G294" i="24"/>
  <c r="K294" i="24"/>
  <c r="J21" i="24"/>
  <c r="G198" i="24"/>
  <c r="H294" i="24"/>
  <c r="K21" i="24"/>
  <c r="J66" i="22"/>
  <c r="L56" i="22"/>
  <c r="L45" i="22"/>
  <c r="J34" i="22"/>
  <c r="K21" i="22"/>
  <c r="M61" i="22"/>
  <c r="M56" i="22"/>
  <c r="L61" i="22"/>
  <c r="M29" i="22"/>
  <c r="E99" i="30"/>
  <c r="K76" i="22"/>
  <c r="M76" i="22"/>
  <c r="L76" i="22"/>
  <c r="D35" i="30"/>
  <c r="G139" i="30"/>
  <c r="I139" i="30"/>
  <c r="K139" i="30"/>
  <c r="L16" i="22"/>
  <c r="D13" i="22"/>
  <c r="I101" i="24" s="1"/>
  <c r="D32" i="28" s="1"/>
  <c r="M21" i="22"/>
  <c r="J21" i="22"/>
  <c r="K27" i="22"/>
  <c r="L34" i="22"/>
  <c r="M34" i="22"/>
  <c r="J41" i="22"/>
  <c r="K41" i="22"/>
  <c r="J45" i="22"/>
  <c r="K45" i="22"/>
  <c r="J56" i="22"/>
  <c r="K56" i="22"/>
  <c r="J60" i="22"/>
  <c r="K60" i="22"/>
  <c r="L66" i="22"/>
  <c r="M66" i="22"/>
  <c r="L72" i="22"/>
  <c r="M72" i="22"/>
  <c r="M9" i="22"/>
  <c r="J9" i="22"/>
  <c r="K9" i="22"/>
  <c r="D46" i="30"/>
  <c r="L17" i="22"/>
  <c r="M17" i="22"/>
  <c r="M22" i="22"/>
  <c r="J22" i="22"/>
  <c r="K28" i="22"/>
  <c r="L28" i="22"/>
  <c r="M46" i="22"/>
  <c r="J46" i="22"/>
  <c r="M57" i="22"/>
  <c r="J57" i="22"/>
  <c r="K63" i="22"/>
  <c r="L63" i="22"/>
  <c r="K69" i="22"/>
  <c r="L69" i="22"/>
  <c r="J11" i="22" l="1"/>
  <c r="L11" i="22"/>
  <c r="K11" i="22"/>
  <c r="M11" i="22"/>
  <c r="L51" i="22"/>
  <c r="M51" i="22"/>
  <c r="D50" i="22"/>
  <c r="J51" i="22"/>
  <c r="K51" i="22"/>
  <c r="K23" i="22"/>
  <c r="M23" i="22"/>
  <c r="D19" i="22"/>
  <c r="I114" i="24" s="1"/>
  <c r="D38" i="28" s="1"/>
  <c r="J23" i="22"/>
  <c r="L23" i="22"/>
  <c r="D25" i="22"/>
  <c r="L30" i="22"/>
  <c r="M30" i="22"/>
  <c r="J30" i="22"/>
  <c r="K30" i="22"/>
  <c r="M70" i="22"/>
  <c r="J70" i="22"/>
  <c r="K70" i="22"/>
  <c r="L70" i="22"/>
  <c r="D68" i="22"/>
  <c r="D39" i="22"/>
  <c r="I256" i="24" s="1"/>
  <c r="D387" i="28" s="1"/>
  <c r="M42" i="22"/>
  <c r="L42" i="22"/>
  <c r="K42" i="22"/>
  <c r="J42" i="22"/>
  <c r="K35" i="22"/>
  <c r="L35" i="22"/>
  <c r="J35" i="22"/>
  <c r="M35" i="22"/>
  <c r="D33" i="22"/>
  <c r="I191" i="24" s="1"/>
  <c r="D247" i="28" s="1"/>
  <c r="J38" i="22"/>
  <c r="D37" i="22"/>
  <c r="L59" i="22"/>
  <c r="J40" i="22"/>
  <c r="K61" i="22"/>
  <c r="M38" i="22"/>
  <c r="J35" i="30"/>
  <c r="J55" i="22"/>
  <c r="J12" i="22"/>
  <c r="M16" i="22"/>
  <c r="L74" i="22"/>
  <c r="J52" i="22"/>
  <c r="D8" i="22"/>
  <c r="M74" i="22"/>
  <c r="J43" i="22"/>
  <c r="L38" i="22"/>
  <c r="K65" i="22"/>
  <c r="M55" i="22"/>
  <c r="F35" i="30"/>
  <c r="M52" i="22"/>
  <c r="I71" i="24" l="1"/>
  <c r="D8" i="28" s="1"/>
  <c r="D7" i="22"/>
  <c r="I267" i="24"/>
  <c r="D395" i="28" s="1"/>
  <c r="D49" i="22"/>
  <c r="I207" i="24"/>
  <c r="D275" i="28" s="1"/>
  <c r="D36" i="22"/>
  <c r="I325" i="24"/>
  <c r="D482" i="28" s="1"/>
  <c r="D67" i="22"/>
  <c r="D24" i="22"/>
  <c r="I153" i="24"/>
  <c r="D124" i="28" s="1"/>
  <c r="F57" i="22" l="1"/>
  <c r="N57" i="22" s="1"/>
  <c r="F56" i="22"/>
  <c r="N56" i="22" s="1"/>
  <c r="F61" i="22"/>
  <c r="N61" i="22" s="1"/>
  <c r="F54" i="22"/>
  <c r="F55" i="22"/>
  <c r="N55" i="22" s="1"/>
  <c r="F64" i="22"/>
  <c r="N64" i="22" s="1"/>
  <c r="F62" i="22"/>
  <c r="N62" i="22" s="1"/>
  <c r="F53" i="22"/>
  <c r="N53" i="22" s="1"/>
  <c r="F51" i="22"/>
  <c r="N51" i="22" s="1"/>
  <c r="F52" i="22"/>
  <c r="N52" i="22" s="1"/>
  <c r="F66" i="22"/>
  <c r="N66" i="22" s="1"/>
  <c r="F65" i="22"/>
  <c r="N65" i="22" s="1"/>
  <c r="F60" i="22"/>
  <c r="N60" i="22" s="1"/>
  <c r="F59" i="22"/>
  <c r="N59" i="22" s="1"/>
  <c r="F50" i="22"/>
  <c r="F58" i="22"/>
  <c r="N58" i="22" s="1"/>
  <c r="F63" i="22"/>
  <c r="N63" i="22" s="1"/>
  <c r="F44" i="22"/>
  <c r="N44" i="22" s="1"/>
  <c r="F42" i="22"/>
  <c r="N42" i="22" s="1"/>
  <c r="F46" i="22"/>
  <c r="N46" i="22" s="1"/>
  <c r="F39" i="22"/>
  <c r="F40" i="22"/>
  <c r="N40" i="22" s="1"/>
  <c r="F47" i="22"/>
  <c r="N47" i="22" s="1"/>
  <c r="F45" i="22"/>
  <c r="N45" i="22" s="1"/>
  <c r="F48" i="22"/>
  <c r="N48" i="22" s="1"/>
  <c r="F41" i="22"/>
  <c r="N41" i="22" s="1"/>
  <c r="F38" i="22"/>
  <c r="N38" i="22" s="1"/>
  <c r="F43" i="22"/>
  <c r="N43" i="22" s="1"/>
  <c r="F29" i="22"/>
  <c r="N29" i="22" s="1"/>
  <c r="F28" i="22"/>
  <c r="N28" i="22" s="1"/>
  <c r="F30" i="22"/>
  <c r="N30" i="22" s="1"/>
  <c r="F27" i="22"/>
  <c r="N27" i="22" s="1"/>
  <c r="F35" i="22"/>
  <c r="N35" i="22" s="1"/>
  <c r="F32" i="22"/>
  <c r="N32" i="22" s="1"/>
  <c r="F34" i="22"/>
  <c r="N34" i="22" s="1"/>
  <c r="F26" i="22"/>
  <c r="N26" i="22" s="1"/>
  <c r="F31" i="22"/>
  <c r="F25" i="22"/>
  <c r="F33" i="22"/>
  <c r="F13" i="22"/>
  <c r="F23" i="22"/>
  <c r="N23" i="22" s="1"/>
  <c r="F17" i="22"/>
  <c r="N17" i="22" s="1"/>
  <c r="F21" i="22"/>
  <c r="N21" i="22" s="1"/>
  <c r="F14" i="22"/>
  <c r="N14" i="22" s="1"/>
  <c r="F20" i="22"/>
  <c r="N20" i="22" s="1"/>
  <c r="F16" i="22"/>
  <c r="N16" i="22" s="1"/>
  <c r="F12" i="22"/>
  <c r="N12" i="22" s="1"/>
  <c r="F19" i="22"/>
  <c r="F22" i="22"/>
  <c r="N22" i="22" s="1"/>
  <c r="F9" i="22"/>
  <c r="N9" i="22" s="1"/>
  <c r="F18" i="22"/>
  <c r="N18" i="22" s="1"/>
  <c r="F11" i="22"/>
  <c r="N11" i="22" s="1"/>
  <c r="F15" i="22"/>
  <c r="N15" i="22" s="1"/>
  <c r="F75" i="22"/>
  <c r="F71" i="22"/>
  <c r="N71" i="22" s="1"/>
  <c r="F74" i="22"/>
  <c r="N74" i="22" s="1"/>
  <c r="F69" i="22"/>
  <c r="N69" i="22" s="1"/>
  <c r="F76" i="22"/>
  <c r="N76" i="22" s="1"/>
  <c r="N75" i="22" s="1"/>
  <c r="F73" i="22"/>
  <c r="F70" i="22"/>
  <c r="N70" i="22" s="1"/>
  <c r="F72" i="22"/>
  <c r="N72"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Kaja Rattas</author>
    <author>Martin Malinovski</author>
    <author>Kai-Riin Veromann</author>
  </authors>
  <commentList>
    <comment ref="L23" authorId="0" shapeId="0" xr:uid="{00000000-0006-0000-0400-000001000000}">
      <text>
        <r>
          <rPr>
            <b/>
            <sz val="9"/>
            <color indexed="81"/>
            <rFont val="Segoe UI"/>
            <family val="2"/>
            <charset val="186"/>
          </rPr>
          <t>Kaja Rattas:</t>
        </r>
        <r>
          <rPr>
            <sz val="9"/>
            <color indexed="81"/>
            <rFont val="Segoe UI"/>
            <family val="2"/>
            <charset val="186"/>
          </rPr>
          <t xml:space="preserve">
sõltub rahvaloendusest, mida veel ei ole tehud</t>
        </r>
      </text>
    </comment>
    <comment ref="L47" authorId="0" shapeId="0" xr:uid="{00000000-0006-0000-0400-000002000000}">
      <text>
        <r>
          <rPr>
            <b/>
            <sz val="9"/>
            <color indexed="81"/>
            <rFont val="Segoe UI"/>
            <family val="2"/>
            <charset val="186"/>
          </rPr>
          <t>Kaja Rattas:</t>
        </r>
        <r>
          <rPr>
            <sz val="9"/>
            <color indexed="81"/>
            <rFont val="Segoe UI"/>
            <family val="2"/>
            <charset val="186"/>
          </rPr>
          <t xml:space="preserve">
sõltub rahvaloenduse tulemustest</t>
        </r>
      </text>
    </comment>
    <comment ref="N111" authorId="1" shapeId="0" xr:uid="{00000000-0006-0000-0400-000003000000}">
      <text>
        <r>
          <rPr>
            <sz val="9"/>
            <color indexed="81"/>
            <rFont val="Tahoma"/>
            <family val="2"/>
            <charset val="186"/>
          </rPr>
          <t>Politsei- ja Piirivalveamet</t>
        </r>
      </text>
    </comment>
    <comment ref="L134" authorId="0" shapeId="0" xr:uid="{00000000-0006-0000-0400-000004000000}">
      <text>
        <r>
          <rPr>
            <b/>
            <sz val="9"/>
            <color indexed="81"/>
            <rFont val="Segoe UI"/>
            <family val="2"/>
            <charset val="186"/>
          </rPr>
          <t>Kaja Rattas:</t>
        </r>
        <r>
          <rPr>
            <sz val="9"/>
            <color indexed="81"/>
            <rFont val="Segoe UI"/>
            <family val="2"/>
            <charset val="186"/>
          </rPr>
          <t xml:space="preserve">
Türi vallas ei ole kutsekooli, kutsehariduses 83 elanikku</t>
        </r>
      </text>
    </comment>
    <comment ref="L135" authorId="0" shapeId="0" xr:uid="{00000000-0006-0000-0400-000005000000}">
      <text>
        <r>
          <rPr>
            <b/>
            <sz val="9"/>
            <color indexed="81"/>
            <rFont val="Segoe UI"/>
            <family val="2"/>
            <charset val="186"/>
          </rPr>
          <t>Kaja Rattas:</t>
        </r>
        <r>
          <rPr>
            <sz val="9"/>
            <color indexed="81"/>
            <rFont val="Segoe UI"/>
            <family val="2"/>
            <charset val="186"/>
          </rPr>
          <t xml:space="preserve">
kokku 140 elanikku</t>
        </r>
      </text>
    </comment>
    <comment ref="L137" authorId="0" shapeId="0" xr:uid="{00000000-0006-0000-0400-000006000000}">
      <text>
        <r>
          <rPr>
            <b/>
            <sz val="9"/>
            <color indexed="81"/>
            <rFont val="Segoe UI"/>
            <family val="2"/>
            <charset val="186"/>
          </rPr>
          <t>Kaja Rattas:</t>
        </r>
        <r>
          <rPr>
            <sz val="9"/>
            <color indexed="81"/>
            <rFont val="Segoe UI"/>
            <family val="2"/>
            <charset val="186"/>
          </rPr>
          <t xml:space="preserve">
%</t>
        </r>
      </text>
    </comment>
    <comment ref="C140" authorId="2" shapeId="0" xr:uid="{00000000-0006-0000-0400-000007000000}">
      <text>
        <r>
          <rPr>
            <b/>
            <sz val="9"/>
            <color indexed="81"/>
            <rFont val="Tahoma"/>
            <family val="2"/>
            <charset val="186"/>
          </rPr>
          <t>HTM:</t>
        </r>
        <r>
          <rPr>
            <sz val="9"/>
            <color indexed="81"/>
            <rFont val="Tahoma"/>
            <family val="2"/>
            <charset val="186"/>
          </rPr>
          <t xml:space="preserve">
Tingimus - on rahvastikuregistrisse kandmise hetkel olnud koolikohustuslikus eas.</t>
        </r>
      </text>
    </comment>
    <comment ref="C146" authorId="2" shapeId="0" xr:uid="{00000000-0006-0000-0400-000008000000}">
      <text>
        <r>
          <rPr>
            <sz val="9"/>
            <color indexed="81"/>
            <rFont val="Tahoma"/>
            <family val="2"/>
            <charset val="186"/>
          </rPr>
          <t>KOV-i territooriumil asuvates lasteasutustes osalevate HEV laste arv</t>
        </r>
      </text>
    </comment>
    <comment ref="C147" authorId="2" shapeId="0" xr:uid="{00000000-0006-0000-0400-000009000000}">
      <text>
        <r>
          <rPr>
            <sz val="9"/>
            <color indexed="81"/>
            <rFont val="Tahoma"/>
            <family val="2"/>
            <charset val="186"/>
          </rPr>
          <t>KOV-i territooriumil asuvates õppeasutustes õppivate HEV laste arv</t>
        </r>
      </text>
    </comment>
    <comment ref="L199" authorId="0" shapeId="0" xr:uid="{00000000-0006-0000-0400-00000A000000}">
      <text>
        <r>
          <rPr>
            <b/>
            <sz val="9"/>
            <color indexed="81"/>
            <rFont val="Segoe UI"/>
            <family val="2"/>
            <charset val="186"/>
          </rPr>
          <t>Kaja Rattas:</t>
        </r>
        <r>
          <rPr>
            <sz val="9"/>
            <color indexed="81"/>
            <rFont val="Segoe UI"/>
            <family val="2"/>
            <charset val="186"/>
          </rPr>
          <t xml:space="preserve">
laste ja perede sotsiaalse kaitse kulude kohta lõpeb info 2014.a-ga. Ei leidnud infot.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Malinovski</author>
  </authors>
  <commentList>
    <comment ref="N106" authorId="0" shapeId="0" xr:uid="{00000000-0006-0000-0900-000001000000}">
      <text>
        <r>
          <rPr>
            <b/>
            <sz val="9"/>
            <color indexed="81"/>
            <rFont val="Tahoma"/>
            <family val="2"/>
            <charset val="186"/>
          </rPr>
          <t>Martin Malinovski:</t>
        </r>
        <r>
          <rPr>
            <sz val="9"/>
            <color indexed="81"/>
            <rFont val="Tahoma"/>
            <family val="2"/>
            <charset val="186"/>
          </rPr>
          <t xml:space="preserve">
liigiti välja tuua (soovituslik); lisame viite definitsioonidele seadusest</t>
        </r>
      </text>
    </comment>
    <comment ref="B126" authorId="0" shapeId="0" xr:uid="{00000000-0006-0000-0900-000002000000}">
      <text>
        <r>
          <rPr>
            <b/>
            <sz val="9"/>
            <color indexed="81"/>
            <rFont val="Tahoma"/>
            <family val="2"/>
            <charset val="186"/>
          </rPr>
          <t>Martin Malinovski:</t>
        </r>
        <r>
          <rPr>
            <sz val="9"/>
            <color indexed="81"/>
            <rFont val="Tahoma"/>
            <family val="2"/>
            <charset val="186"/>
          </rPr>
          <t xml:space="preserve">
selgitame PPA vastuse põhjal välja, millises lõikes seda statistikat kajastada saame ja täpsustame vastavalt. Kui KarS-i lõikes, siis lisame viite KarS-le.</t>
        </r>
      </text>
    </comment>
  </commentList>
</comments>
</file>

<file path=xl/sharedStrings.xml><?xml version="1.0" encoding="utf-8"?>
<sst xmlns="http://schemas.openxmlformats.org/spreadsheetml/2006/main" count="1931" uniqueCount="1278">
  <si>
    <t>KOKKU</t>
  </si>
  <si>
    <t>Hariduslikud tugiteenused</t>
  </si>
  <si>
    <t>Laste ja noorte juhtumitöö võrgustikud</t>
  </si>
  <si>
    <t>Koolilaste tervise ülevaatused</t>
  </si>
  <si>
    <t>Liiklusohutus lasteasutuste ümber</t>
  </si>
  <si>
    <t>Rahvaarv</t>
  </si>
  <si>
    <t>Loomulik iive</t>
  </si>
  <si>
    <t>Ülalpeetavate määr</t>
  </si>
  <si>
    <t>Ränne</t>
  </si>
  <si>
    <t>Emakeel</t>
  </si>
  <si>
    <t>KOV</t>
  </si>
  <si>
    <t>Registreeritud töötus</t>
  </si>
  <si>
    <t>Palgatöötajate keskmine brutotulu</t>
  </si>
  <si>
    <t>Kohalikud sotsiaaltoetused- ja teenused lastega peredele</t>
  </si>
  <si>
    <t>Jalgsi ja jalgrattaga liiklemismugavus</t>
  </si>
  <si>
    <t>Korrastatud rohealad</t>
  </si>
  <si>
    <t>Veekogude ohutus</t>
  </si>
  <si>
    <t>Tervislikku toitumist soosiv elukeskkond</t>
  </si>
  <si>
    <t>Alkoholi tarvitamist mõjutav elukeskkond</t>
  </si>
  <si>
    <t>Suitsetamist mõjutav elukeskkond</t>
  </si>
  <si>
    <t>Keskhariduse tasemel õppurite jagunemine üldkeskhariduse ja kutsekeskhariduse vahel</t>
  </si>
  <si>
    <t>Esitlusviis</t>
  </si>
  <si>
    <t>Kohalik kultuurielu</t>
  </si>
  <si>
    <t>Päästeamet</t>
  </si>
  <si>
    <t>Nr</t>
  </si>
  <si>
    <t>Laste ja perede heaolu profiili mõõdikute vorm</t>
  </si>
  <si>
    <t>Mõõdik/Indikaator</t>
  </si>
  <si>
    <t>Kehalist aktiivsust soosiv elukeskkond</t>
  </si>
  <si>
    <t>Esmatasandi tervishoiuteenuste kättesaadavus</t>
  </si>
  <si>
    <t>Erinevate valdkondade esindajate vahel toimub juhtumipõhine koostöö</t>
  </si>
  <si>
    <t>Elukeskkond on turvaline ning laste ja perede heaolu toetav</t>
  </si>
  <si>
    <t xml:space="preserve"> 1.1.1</t>
  </si>
  <si>
    <t xml:space="preserve"> 1.1.2</t>
  </si>
  <si>
    <t xml:space="preserve"> 2.1.1</t>
  </si>
  <si>
    <t xml:space="preserve"> 1.2.3</t>
  </si>
  <si>
    <t xml:space="preserve"> 2.3.1</t>
  </si>
  <si>
    <t xml:space="preserve"> 3.1.1</t>
  </si>
  <si>
    <t xml:space="preserve"> 4.1.1</t>
  </si>
  <si>
    <t xml:space="preserve"> 4.2.1</t>
  </si>
  <si>
    <t>0.1</t>
  </si>
  <si>
    <t>0.2</t>
  </si>
  <si>
    <t>0.3</t>
  </si>
  <si>
    <t>0.4</t>
  </si>
  <si>
    <t>0.5</t>
  </si>
  <si>
    <t>0.7</t>
  </si>
  <si>
    <t>0.9</t>
  </si>
  <si>
    <t>0.10</t>
  </si>
  <si>
    <t xml:space="preserve">Tuua välja, kui suur osakaal (%) kohalikest elanikest räägib emakeelena mõnd muud keelt kui eesti keel. Andmed esitada 2000. ja 2010. aasta kohta. </t>
  </si>
  <si>
    <t xml:space="preserve"> 2.1.2</t>
  </si>
  <si>
    <t xml:space="preserve"> 2.1.3</t>
  </si>
  <si>
    <t xml:space="preserve"> 2.2.1</t>
  </si>
  <si>
    <t xml:space="preserve"> 2.2.2</t>
  </si>
  <si>
    <t xml:space="preserve"> 3.2.1</t>
  </si>
  <si>
    <t xml:space="preserve"> 3.2.2</t>
  </si>
  <si>
    <t xml:space="preserve"> 3.2.3</t>
  </si>
  <si>
    <t xml:space="preserve"> 3.2.4</t>
  </si>
  <si>
    <t>mehed</t>
  </si>
  <si>
    <t>naised</t>
  </si>
  <si>
    <t>Ennetusalase koostöövõrgustiku toimimine</t>
  </si>
  <si>
    <t>Näidis - lõppversioon koostatakse indikaatorite valiku kinnitamise järgselt</t>
  </si>
  <si>
    <t>Visioon: Lapse arengut toetav seisund, milles lapse füüsilised, tervislikud, psühholoogilised, emotsionaalsed, sotsiaalsed, kognitiivsed, hariduslikud ja majanduslikud vajadused on rahuldatud (lastekaitseseadus § 4)</t>
  </si>
  <si>
    <t>E1</t>
  </si>
  <si>
    <t>E2</t>
  </si>
  <si>
    <t>E3</t>
  </si>
  <si>
    <t>E4</t>
  </si>
  <si>
    <t>Õpingute katkestajate arv kutsehariduses: Õpingute katkestajate (16–26 a.) arv kutsehariduses soo, maakondade lõikes</t>
  </si>
  <si>
    <t>Õpingute lõpetajate arv kutsehariduses: Õpingute lõpetajate (16–26 a.) arv kutsehariduses soo, maakondade lõikes</t>
  </si>
  <si>
    <t>Osalus huvihariduses: Osalus huvihariduses maakondade lõikes</t>
  </si>
  <si>
    <t>Noorteühingutes osalemine: Osalemine noorteühingutes vanusgruppide lõikes</t>
  </si>
  <si>
    <t xml:space="preserve"> 3.2.5</t>
  </si>
  <si>
    <t>Tagatud on hariduse omandamist toetavad teenused</t>
  </si>
  <si>
    <t>Noorte surmade arv: Noorte (5–24 a.) surmade arv soo lõikes</t>
  </si>
  <si>
    <t>Noorteseire indikaatorid</t>
  </si>
  <si>
    <t>Erivajadustega noored: Erivajadustega noored soo, maakondade lõikes</t>
  </si>
  <si>
    <t>LPP indikaatoritesse kaasatud</t>
  </si>
  <si>
    <t>Noorte (15–26 a.) tööhõive määr: Noorte (15–26 a.) tööhõive määr maakondade lõikes</t>
  </si>
  <si>
    <t>Noorte (15–26 a.) tööjõus osalemine : Noorte (15–26 a.) tööjõus osalemine maakondade lõikes</t>
  </si>
  <si>
    <t>Noorte (7–26 a.) arv: Noorte (7–26 a.) arv kohalike omavalitsuste lõikes</t>
  </si>
  <si>
    <t>Noorte (7–26 a.) arv: Noorte (7–26 a.) arv maakondade lõikes</t>
  </si>
  <si>
    <t>Noorte maakondadevaheline siseränne: Noorte maakondadevaheline siseränne</t>
  </si>
  <si>
    <t>Noorte maakondadevaheline siseränne: Noorte maakondadevaheline siseränne; saldo</t>
  </si>
  <si>
    <t>Noorte maakondadevaheline siseränne: Noorte maakondadevaheline siseränne soo lõikes</t>
  </si>
  <si>
    <t>Noorte maakondadevaheline siseränne: Noorte maakondadevaheline siseränne soo lõikes; saldo</t>
  </si>
  <si>
    <t>Noorte surmade arv: Noorte (5–24 a.) surmade arv soo, maakondade lõikes</t>
  </si>
  <si>
    <t>Õpingute katkestajate arv kutsehariduses: Õpingute katkestajate (16–26 a.) arv kutsehariduses õppekeele, maakondade lõikes</t>
  </si>
  <si>
    <t>Õpingute lõpetajate arv kutsehariduses: Õpingute lõpetajate (16–26 a.) arv kutsehariduses õppekeele, maakondade lõikes</t>
  </si>
  <si>
    <t>Õppurite arv kutsehariduses: Õppurite (16–26 a.) arv kutsehariduses õppekeele, maakondade lõikes</t>
  </si>
  <si>
    <t>Õppurite arv kutsehariduses: Õppurite (16–26 a.) arv kutsehariduses soo, maakondade lõikes</t>
  </si>
  <si>
    <t>Osalus laagrite- ja malevategevuses: Osalus malevategevuses maakondade lõikes</t>
  </si>
  <si>
    <t>Registreeritud noored (16–24 a.) töötud: Registreeritud noored (16–24 a.) töötud soo, maakondade lõikes kvartali lõpu seisuga</t>
  </si>
  <si>
    <t>Sissetulek: Noorte (0–26 a.) aasta ekvivalentnetosissetulek soo, maakondade lõikes</t>
  </si>
  <si>
    <t>Suhtelise vaesuse määr noorte (0–26 a.) seas: Suhtelise vaesuse määr noorte (0–26 a.) seas maakondade lõikes</t>
  </si>
  <si>
    <t>Tööalast koolitust saanud noored (16–26 a.) töötud: Tööalast koolitust saanud noored (16–26a.) töötud maakondade lõikes</t>
  </si>
  <si>
    <t>Töötavate noorte töötasu: Töötavate noorte (alla 25 a.) töötasu soo ja maakondade lõikes</t>
  </si>
  <si>
    <t>Vigastused ja mürgistused: Vigastused ja mürgistused välispõhjuste ja maakondade lõikes</t>
  </si>
  <si>
    <t>Alkoholi tarbimine: Alkoholi tarbimine koolinoorte seas piirkondade lõikes</t>
  </si>
  <si>
    <t>Alkoholi tarbimine: Alkoholi tarbimine noorte (16–26 a.) seas soo, piirkondade lõikes</t>
  </si>
  <si>
    <t>Depressiivsete episoodide esinemine: Depressiivsete episoodide esinemine koolinoortel piirkondade lõikes</t>
  </si>
  <si>
    <t>Kehaline aktiivsus ja kehakaal: Koolinoorte kehaline aktiivsus piirkondade lõikes</t>
  </si>
  <si>
    <t>Kehaline aktiivsus ja kehakaal: Noorte (16–26 a.) tervisespordi harrastamise sagedus ja kehakaal soo, piirkondade lõikes</t>
  </si>
  <si>
    <t>Paljulapseliste perede vaesus: Paljulapseliste perede vaesus piirkondade lõikes</t>
  </si>
  <si>
    <t>Seksuaalkäitumine: Koolinoorte seksuaalkäitumine piirkondade lõikes</t>
  </si>
  <si>
    <t>Suitsetamine: Suitsetamine koolinoorte seas piirkondade lõikes</t>
  </si>
  <si>
    <t>Suitsetamine: Suitsetamine noorte (16–26 a.) seas soo, piirkonna lõikes</t>
  </si>
  <si>
    <t>Tervise enesehinnang: Koolinoorte tervise enesehinnang piirkondade lõikes</t>
  </si>
  <si>
    <t>Tervise enesehinnang: Noorte (16–26 a.) tervise enesehinnang soo, piirkonna lõikes</t>
  </si>
  <si>
    <t>Töötavate noorte töötasu: Töötavate noorte (alla 25 a.) töötasu soo ja piirkondade lõikes</t>
  </si>
  <si>
    <t>Üksikvanemate vaesus: Üksikvanemate vaesus piirkondade lõikes</t>
  </si>
  <si>
    <t>Vabatahtlik tegevus: Vabatahtlikus tegevuses osalemine piirkondade lõikes</t>
  </si>
  <si>
    <t>Alaealised sünnitajad: Alaealised sünnitajad</t>
  </si>
  <si>
    <t>Alaealised sünnitajad: Alaealised sünnitajad asula tüübi lõikes</t>
  </si>
  <si>
    <t>Alaealiste poolt toime pandud kuriteod: Alaealiste poolt toime pandud kuriteod</t>
  </si>
  <si>
    <t>Alaealiste poolt toime pandud kuriteod: Alaealiste poolt toime pandud kuriteod kuriteo astme lõikes</t>
  </si>
  <si>
    <t>Alaealiste poolt toime pandud kuriteod: Alaealiste poolt toime pandud kuriteod kuriteo liigi lõikes</t>
  </si>
  <si>
    <t>Alaealiste poolt toime pandud väärteod: Alaealiste poolt toime pandud väärteod</t>
  </si>
  <si>
    <t>Alaealiste poolt toime pandud väärteod: Alaealiste poolt toime pandud väärteod väärteo liigi lõikes</t>
  </si>
  <si>
    <t>Alkoholi tarbimine: Alkoholi tarbimine koolinoorte seas</t>
  </si>
  <si>
    <t>Alkoholi tarbimine: Alkoholi tarbimine koolinoorte seas majandusliku olukorra lõikes</t>
  </si>
  <si>
    <t>Alkoholi tarbimine: Alkoholi tarbimine koolinoorte seas rahvuse lõikes</t>
  </si>
  <si>
    <t>Alkoholi tarbimine: Alkoholi tarbimine koolinoorte seas soo lõikes</t>
  </si>
  <si>
    <t>Alkoholi tarbimine: Alkoholi tarbimine noorte (16–26 a.) seas</t>
  </si>
  <si>
    <t>Alkoholi tarbimine: Alkoholi tarbimine noorte (16–26 a.) seas soo, hariduse lõikes</t>
  </si>
  <si>
    <t>Alkoholi tarbimine: Alkoholi tarbimine noorte (16–26 a.) seas soo lõikes</t>
  </si>
  <si>
    <t>Alkoholi tarbimine: Alkoholi tarbimine noorte (16–26 a.) seas soo, majandusliku aktiivsuse lõikes</t>
  </si>
  <si>
    <t>Alkoholi tarbimine: Alkoholi tarbimine noorte (16–26 a.) seas soo, rahvuse lõikes</t>
  </si>
  <si>
    <t>Demokraatiaprojektides osalenute arv: Demokraatiaprojektides osalenute arv</t>
  </si>
  <si>
    <t>Demokraatiaprojektides osalenute arv: Demokraatiaprojektides osalenute arv soo lõikes</t>
  </si>
  <si>
    <t>Depressiivsete episoodide esinemine: Depressiivsete episoodide esinemine koolinoortel majandusliku olukorra lõikes</t>
  </si>
  <si>
    <t>Depressiivsete episoodide esinemine: Depressiivsete episoodide esinemine koolinoortel rahvuse lõikes</t>
  </si>
  <si>
    <t>Depressiivsete episoodide esinemine: Depressiivsete episoodide esinemine koolinoortel soo lõikes</t>
  </si>
  <si>
    <t>Depressiivsete episoodide esinemine: Depressiivsete episoodide esinemine noorte (16–24. a) seas</t>
  </si>
  <si>
    <t>Eesti õpilaste PISA testi tulemused: Eesti õpilaste PISA testi tulemused hindamisvaldkondade ja õppekeele lõikes</t>
  </si>
  <si>
    <t>Eesti õpilaste PISA testi tulemused: Eesti õpilaste PISA testi tulemused hindamisvaldkondade ja saavutustaseme lõikes</t>
  </si>
  <si>
    <t>Eesti õpilaste PISA testi tulemused: Eesti õpilaste PISA testi tulemused hindamisvaldkondade ja soo lõikes</t>
  </si>
  <si>
    <t>Eesti õpilaste PISA testi tulemused: Eesti õpilaste PISA testi tulemused hindamisvaldkondade lõikes</t>
  </si>
  <si>
    <t>Eesti õpilaste PISA testi tulemused: Eesti õpilaste PISA testi tulemused hindamisvaldkondade, saavutustasemete ja õppekeele lõikes</t>
  </si>
  <si>
    <t>Eesti õpilaste PISA testi tulemused: Eesti õpilaste PISA testi tulemused hindamisvaldkondade, saavutustasemete ja soo lõikes</t>
  </si>
  <si>
    <t>Erivajadustega noored: Erivajadustega noored</t>
  </si>
  <si>
    <t>Erivajadustega noored: Erivajadustega noored soo lõikes</t>
  </si>
  <si>
    <t>Esimese taseme või madalama haridusega õpinguid mittejätkavate noorte (18–26. a) osakaal:</t>
  </si>
  <si>
    <t>Esimese taseme või madalama haridusega õpinguid mittejätkavate noorte (18–26. a) osakaal</t>
  </si>
  <si>
    <t>Esimese taseme või madalama haridusega õpinguid mittejätkavate noorte (18–26. a) osakaal rahvuse lõikes</t>
  </si>
  <si>
    <t>Esimese taseme või madalama haridusega õpinguid mittejätkavate noorte (18–26. a) osakaal soo lõikes</t>
  </si>
  <si>
    <t>Haiguste esinemine: HIV positiivsed tuberkuloosi juhud noortel</t>
  </si>
  <si>
    <t>Haiguste esinemine: Pahaloomulised kasvajad noortel</t>
  </si>
  <si>
    <t>Haiguste esinemine: Vereringeelundite haigused noortel</t>
  </si>
  <si>
    <t>Haridus: Välismaal õppivate õpilaste arv</t>
  </si>
  <si>
    <t>Huvi poliitika vastu: Huvi poliitika vastu</t>
  </si>
  <si>
    <t>Huvi poliitika vastu: Huvi poliitika vastu soo lõikes</t>
  </si>
  <si>
    <t>Kehaline aktiivsus ja kehakaal: Koolinoorte kehaline aktiivsus ja kehakaal soo lõikes</t>
  </si>
  <si>
    <t>Kehaline aktiivsus ja kehakaal: Koolinoorte kehaline aktiivsus majandusliku olukorra lõikes</t>
  </si>
  <si>
    <t>Kehaline aktiivsus ja kehakaal: Koolinoorte kehaline aktiivsus rahvuse lõikes</t>
  </si>
  <si>
    <t>Kehaline aktiivsus ja kehakaal: Noorte (16–26 a.) tervisespordi harrastamise sagedus ja kehakaal soo, hariduse lõikes</t>
  </si>
  <si>
    <t>Kehaline aktiivsus ja kehakaal: Noorte (16–26 a.) tervisespordi harrastamise sagedus ja kehakaal soo lõikes</t>
  </si>
  <si>
    <t>Kehaline aktiivsus ja kehakaal: Noorte (16–26 a.) tervisespordi harrastamise sagedus ja kehakaal soo, majandusliku aktiivsuse lõikes</t>
  </si>
  <si>
    <t>Kehaline aktiivsus ja kehakaal: Noorte (16–26 a.) tervisespordi harrastamise sagedus ja kehakaal soo, rahvuse lõikes</t>
  </si>
  <si>
    <t>Kodanikuaktiivsus ja hoiakud: Noortekogude arv</t>
  </si>
  <si>
    <t>Kuritegudes kannatanud alaealised: Kuritegudes kannatanud alaealised</t>
  </si>
  <si>
    <t>Kuritegudes kannatanud alaealised: Kuritegudes kannatanud alaealised rahvuse lõikes</t>
  </si>
  <si>
    <t>Kuritegudes kannatanud alaealised: Kuritegudes kannatanud alaealised soo lõikes</t>
  </si>
  <si>
    <t>Kuritegudes kannatanud noored: Kuritegudes kannatanud noored (18–26 a.)</t>
  </si>
  <si>
    <t>Kuritegudes kannatanud noored: Kuritegudes kannatanud noored (18–26 a.) rahvuse lõikes</t>
  </si>
  <si>
    <t>Kuritegudes kannatanud noored: Kuritegudes kannatanud noored (18–26 a.) soo lõikes</t>
  </si>
  <si>
    <t>Narkootikumide kasutamine: Koolinoorte seas narkootikumide tarvitamine</t>
  </si>
  <si>
    <t>Narkootikumide kasutamine: Noorte (16–24 a.) seas narkootikumide tarvitamine</t>
  </si>
  <si>
    <t>Noorsootöö: Noorsootööasutuste arv</t>
  </si>
  <si>
    <t>Noorte (15–26 a.) hõivestaatus: Noored (15–26. a) hõivatud täis- ja osaajaga töötamise järgi</t>
  </si>
  <si>
    <t>Noorte (15–26 a.) hõivestaatus: Noored (15–26. a) hõivatud täis- ja osaajaga töötamise järgi soo lõikes</t>
  </si>
  <si>
    <t>Noorte (15–26 a.) hõivestaatus: Noorte (15–26 a.) hõiveseisund</t>
  </si>
  <si>
    <t>Noorte (15–26 a.) hõivestaatus: Noorte (15–26 a.) hõiveseisund asula tüübi lõikes</t>
  </si>
  <si>
    <t>Noorte (15–26 a.) hõivestaatus: Noorte (15–26 a.) hõiveseisund hariduse lõikes</t>
  </si>
  <si>
    <t>Noorte (15–26 a.) hõivestaatus: Noorte (15–26 a.) hõiveseisund rahvuse lõikes</t>
  </si>
  <si>
    <t>Noorte (15–26 a.) hõivestaatus: Noorte (15–26 a.) hõiveseisund soo lõikes</t>
  </si>
  <si>
    <t>Noorte (15–26 a.) mitteaktiivsus ja selle põhjused: Noorte (15–26 a.) mitteaktiivsus ja selle põhjused</t>
  </si>
  <si>
    <t>Noorte (15–26 a.) mitteaktiivsus ja selle põhjused: Noorte (15–26 a.) mitteaktiivsus ja selle põhjused asula tüübi lõikes</t>
  </si>
  <si>
    <t>Noorte (15–26 a.) mitteaktiivsus ja selle põhjused: Noorte (15–26 a.) mitteaktiivsus ja selle põhjused hariduse lõikes</t>
  </si>
  <si>
    <t>Noorte (15–26 a.) mitteaktiivsus ja selle põhjused: Noorte (15–26 a.) mitteaktiivsus ja selle põhjused rahvuse lõikes</t>
  </si>
  <si>
    <t>Noorte (15–26 a.) mitteaktiivsus ja selle põhjused: Noorte (15–26 a.) mitteaktiivsus ja selle põhjused soo lõikes</t>
  </si>
  <si>
    <t>Noorte (15–26 a.) pikaajalise töötuse määr: Noorte (15–26 a.) pikaajalise töötuse määr</t>
  </si>
  <si>
    <t>Noorte (15–26 a.) pikaajalise töötuse määr: Noorte (15–26 a.) pikaajalise töötuse määr asula tüübi lõikes</t>
  </si>
  <si>
    <t>Noorte (15–26 a.) pikaajalise töötuse määr: Noorte (15–26 a.) pikaajalise töötuse määr hariduse lõikes</t>
  </si>
  <si>
    <t>Noorte (15–26 a.) pikaajalise töötuse määr: Noorte (15–26 a.) pikaajalise töötuse määr rahvuse lõikes</t>
  </si>
  <si>
    <t>Noorte (15–26 a.) pikaajalise töötuse määr: Noorte (15–26 a.) pikaajalise töötuse määr soo lõikes</t>
  </si>
  <si>
    <t>Noorte (15–26 a.) tööhõive määr: Noorte (15–26 a.) tööhõive määr</t>
  </si>
  <si>
    <t>Noorte (15–26 a.) tööhõive määr: Noorte (15–26 a.) tööhõive määr asula tüübi lõikes</t>
  </si>
  <si>
    <t>Noorte (15–26 a.) tööhõive määr: Noorte (15–26 a.) tööhõive määr hariduse lõikes</t>
  </si>
  <si>
    <t>Noorte (15–26 a.) tööhõive määr: Noorte (15–26 a.) tööhõive määr rahvuse lõikes</t>
  </si>
  <si>
    <t>Noorte (15–26 a.) tööhõive määr: Noorte (15–26 a.) tööhõive määr soo lõikes</t>
  </si>
  <si>
    <t>Noorte (15–26 a.) tööjõus osalemine : Noorte (15–26 a.) tööjõus osalemine</t>
  </si>
  <si>
    <t>Noorte (15–26 a.) tööjõus osalemine : Noorte (15–26 a.) tööjõus osalemine asula tüübi lõikes</t>
  </si>
  <si>
    <t>Noorte (15–26 a.) tööjõus osalemine : Noorte (15–26 a.) tööjõus osalemine hariduse lõikes</t>
  </si>
  <si>
    <t>Noorte (15–26 a.) tööjõus osalemine : Noorte (15–26 a.) tööjõus osalemine rahvuse lõikes</t>
  </si>
  <si>
    <t>Noorte (15–26 a.) tööjõus osalemine : Noorte (15–26 a.) tööjõus osalemine soo lõikes</t>
  </si>
  <si>
    <t>Noorte (15-26. a) töötuse määr: Noorte (15–26 a.) töötuse määr</t>
  </si>
  <si>
    <t>Noorte (15-26. a) töötuse määr: Noorte (15–26 a.) töötuse määr asula tüübi lõikes</t>
  </si>
  <si>
    <t>Noorte (15-26. a) töötuse määr: Noorte (15–26 a.) töötuse määr hariduse lõikes</t>
  </si>
  <si>
    <t>Noorte (15-26. a) töötuse määr: Noorte (15–26 a.) töötuse määr rahvuse lõikes</t>
  </si>
  <si>
    <t>Noorte (15-26. a) töötuse määr: Noorte (15–26 a.) töötuse määr soo lõikes</t>
  </si>
  <si>
    <t>Noorte (7–26 a.) arv: Noorte (7–26 a.) arv</t>
  </si>
  <si>
    <t>Noorte (7–26 a.) arv: Noorte (7–26 a.) arv soo lõikes</t>
  </si>
  <si>
    <t>Noorte endi poolt läbi viidavad projektid: Noorte endi poolt läbi viidavates projektides osalejate arv</t>
  </si>
  <si>
    <t>Noorte endi poolt läbi viidavad projektid: Noorte endi poolt läbi viidavates projektides osalejate arv soo lõikes</t>
  </si>
  <si>
    <t>Noorte kaitsetahe: Noorte huvi riigikaitse vastu</t>
  </si>
  <si>
    <t>Noorte kaitsetahe: Soov Eestist sõjaohu korral lahkuda</t>
  </si>
  <si>
    <t>Noorte kaitsetahe: Valmisolek osaleda kaitsetegevuses</t>
  </si>
  <si>
    <t>Noorte kaitsetahe: Võimalus kaitsta Eestit võõrriigi relvastatud kallaletungi korral</t>
  </si>
  <si>
    <t>Noortekeskuste ja -tubade külastatavus: Noortekeskuste ja -tubade külastatavus</t>
  </si>
  <si>
    <t>Noortekeskuste ja -tubade külastatavus: Noortekeskuste ja -tubade külastatavus vanuse lõikes</t>
  </si>
  <si>
    <t>Noorte religioossus: Noorte religioossus</t>
  </si>
  <si>
    <t>Noorte religioossus: Noorte religioossus soo lõikes</t>
  </si>
  <si>
    <t>Noorte seisund ühiskonnas: Noorte seisund ühiskonnas</t>
  </si>
  <si>
    <t>Noorte seisund ühiskonnas: Noorte seisund ühiskonnas rahvuse lõikes</t>
  </si>
  <si>
    <t>Noorte seisund ühiskonnas: Noorte seisund ühiskonnas soo lõikes</t>
  </si>
  <si>
    <t>Noorte siseränne linn-maa: Noorte siseränne linn-maa</t>
  </si>
  <si>
    <t>Noorte siseränne linn-maa: Noorte siseränne linn-maa; saldo</t>
  </si>
  <si>
    <t>Noorte siseränne linn-maa: Noorte siseränne linn-maa soo lõikes</t>
  </si>
  <si>
    <t>Noorte siseränne linn-maa: Noorte siseränne linn-maa soo lõikes; saldo</t>
  </si>
  <si>
    <t>Noorte sisseränne Eestisse: Noorte sisseränne Eestisse</t>
  </si>
  <si>
    <t>Noorte sisseränne Eestisse: Noorte sisseränne Eestisse soo lõikes</t>
  </si>
  <si>
    <t>Noorte surmade arv: Noorte (5–24 a.) surmade arv</t>
  </si>
  <si>
    <t>Noorte surmapõhjused: Noorte surmapõhjused</t>
  </si>
  <si>
    <t>Noorte surmapõhjused: Noorte surmapõhjused 100 000 elaniku kohta</t>
  </si>
  <si>
    <t>Noorte surmapõhjused: Noorte surmapõhjused soo lõikes</t>
  </si>
  <si>
    <t>Noorteühingutes osalemine: Osalus noorteühingutes</t>
  </si>
  <si>
    <t>Noorte väljaränne Eestist: Noorte väljaränne Eestist</t>
  </si>
  <si>
    <t>Noorte väljaränne Eestist: Noorte väljaränne Eestist soo lõikes</t>
  </si>
  <si>
    <t>Õigus ja turvalisus : Alaealiste korduvõigusrikkumised</t>
  </si>
  <si>
    <t>Õigus ja turvalisus : Kriminaalhoolduse all viibivad süüdimõistetud</t>
  </si>
  <si>
    <t>Õigus ja turvalisus : Tuvastatud alaealised kurjategijad</t>
  </si>
  <si>
    <t>Õigus ja turvalisus : Vanglas viibivad 18–26-aastased</t>
  </si>
  <si>
    <t>Õigus ja turvalisus : Vanglas viibivad alaealised</t>
  </si>
  <si>
    <t>Oodatav eluiga: Oodatav eluiga soo lõikes</t>
  </si>
  <si>
    <t>Oodatav eluiga: Oodatav eluiga vanuse, soo lõikes</t>
  </si>
  <si>
    <t>Õpingute katkestajate arv kõrghariduses: Õpingute katkestajate (18–26 a.) arv kõrghariduses</t>
  </si>
  <si>
    <t>Õpingute katkestajate arv kõrghariduses: Õpingute katkestajate (18–26 a.) arv kõrghariduses soo, õppeastme lõikes</t>
  </si>
  <si>
    <t>Õpingute katkestajate arv kõrghariduses: Õpingute katkestajate (18–26 a.) arv kõrghariduses soo, õppekeele lõikes</t>
  </si>
  <si>
    <t>Õpingute katkestajate arv kõrghariduses: Õpingute katkestajate (18–26 a.) arv kõrghariduses soo, õppevaldkonna lõikes</t>
  </si>
  <si>
    <t>Õpingute katkestajate arv kõrghariduses: Õpingute katkestajate (18–26 a.) arv kõrghariduses soo, õppevormi lõikes</t>
  </si>
  <si>
    <t>Õpingute katkestajate arv kutsehariduses: Õpingute katkestajate (16–26 a.) arv kutsehariduses</t>
  </si>
  <si>
    <t>Õpingute katkestajate arv kutsehariduses: Õpingute katkestajate (16–26 a.) arv kutsehariduses soo, õppekeele, linnade lõikes</t>
  </si>
  <si>
    <t>Õpingute katkestajate arv kutsehariduses: Õpingute katkestajate (16–26 a.) arv kutsehariduses soo, õppekeele lõikes</t>
  </si>
  <si>
    <t>Õpingute katkestajate arv kutsehariduses: Õpingute katkestajate (16–26 a.) arv kutsehariduses soo, õppevaldkondade lõikes</t>
  </si>
  <si>
    <t>Õpingute lõpetajate arv kõrghariduses: Õpingute lõpetajate (18–26 a.) arv kõrghariduses</t>
  </si>
  <si>
    <t>Õpingute lõpetajate arv kõrghariduses: Õpingute lõpetajate (18–26 a.) arv kõrghariduses soo, õppeastme lõikes</t>
  </si>
  <si>
    <t>Õpingute lõpetajate arv kõrghariduses: Õpingute lõpetajate (18–26 a.) arv kõrghariduses soo, õppekeele lõikes</t>
  </si>
  <si>
    <t>Õpingute lõpetajate arv kõrghariduses: Õpingute lõpetajate (18–26 a.) arv kõrghariduses soo, õppevaldkonna lõikes</t>
  </si>
  <si>
    <t>Õpingute lõpetajate arv kõrghariduses: Õpingute lõpetajate (18–26 a.) arv kõrghariduses soo, õppevormi lõikes</t>
  </si>
  <si>
    <t>Õpingute lõpetajate arv kutsehariduses: Õpingute lõpetajate (16–26 a.) arv kutsehariduses</t>
  </si>
  <si>
    <t>Õpingute lõpetajate arv kutsehariduses: Õpingute lõpetajate (16–26 a.) arv kutsehariduses soo, õppekeele, linnade lõikes</t>
  </si>
  <si>
    <t>Õpingute lõpetajate arv kutsehariduses: Õpingute lõpetajate (16–26 a.) arv kutsehariduses soo, õppekeele lõikes</t>
  </si>
  <si>
    <t>Õpingute lõpetajate arv kutsehariduses: Õpingute lõpetajate (16–26 a.) arv kutsehariduses soo, õppevaldkondade lõikes</t>
  </si>
  <si>
    <t>Õpingute lõpetajate arv üldhariduses: Õpingute lõpetajate (13–26 a.) arv üldhariduses haridustaseme lõikes</t>
  </si>
  <si>
    <t>Õpingute lõpetajate arv üldhariduses: Õpingute lõpetajate (13–26 a.) arv üldhariduses haridustaseme, õppekeele lõikes</t>
  </si>
  <si>
    <t>Õpingute lõpetajate arv üldhariduses: Õpingute lõpetajate (13–26 a.) arv üldhariduses haridustaseme, õppevormi lõikes</t>
  </si>
  <si>
    <t>Õpingute lõpetajate arv üldhariduses: Õpingute lõpetajate (13–26 a.) arv üldhariduses soo, haridustaseme lõikes</t>
  </si>
  <si>
    <t>Õppurite arv kõrghariduses: Õppurite (18–26 a.) arv kõrghariduses</t>
  </si>
  <si>
    <t>Õppurite arv kõrghariduses: Õppurite (18–26 a.) arv kõrghariduses soo, õppeastme lõikes</t>
  </si>
  <si>
    <t>Õppurite arv kõrghariduses: Õppurite (18–26 a.) arv kõrghariduses soo, õppekeele lõikes</t>
  </si>
  <si>
    <t>Õppurite arv kõrghariduses: Õppurite (18–26 a.) arv kõrghariduses soo, õppevaldkonna lõikes</t>
  </si>
  <si>
    <t>Õppurite arv kõrghariduses: Õppurite (18–26 a.) arv kõrghariduses soo, õppevormi lõikes</t>
  </si>
  <si>
    <t>Õppurite arv kutsehariduses: Õppurite (16–26 a.) arv kutsehariduses</t>
  </si>
  <si>
    <t>Õppurite arv kutsehariduses: Õppurite (16–26 a.) arv kutsehariduses soo, õppekeele, linnade lõikes</t>
  </si>
  <si>
    <t>Õppurite arv kutsehariduses: Õppurite (16–26 a.) arv kutsehariduses soo, õppekeele lõikes</t>
  </si>
  <si>
    <t>Õppurite arv kutsehariduses: Õppurite (16–26 a.) arv kutsehariduses soo, õppevaldkondade lõikes</t>
  </si>
  <si>
    <t>Õppurite arv üldhariduses: Õppurite (13–26 a.) arv üldhariduses haridustaseme lõikes</t>
  </si>
  <si>
    <t>Õppurite arv üldhariduses: Õppurite (13–26 a.) arv üldhariduses haridustaseme, õppekeele lõikes</t>
  </si>
  <si>
    <t>Õppurite arv üldhariduses: Õppurite (13–26 a.) arv üldhariduses haridustaseme, õppevormi lõikes</t>
  </si>
  <si>
    <t>Õppurite arv üldhariduses: Õppurite (13–26 a.) arv üldhariduses haridustasemete, linnade ja õppekeele lõikes</t>
  </si>
  <si>
    <t>Õppurite arv üldhariduses: Õppurite (13–26 a.) arv üldhariduses soo, haridustaseme lõikes</t>
  </si>
  <si>
    <t>Osalemine kultuurielus: Osalemine kultuurielus</t>
  </si>
  <si>
    <t>Osalemine kultuurielus: Osalemine kultuurielus hariduse lõikes</t>
  </si>
  <si>
    <t>Osalemine kultuurielus: Osalemine kultuurielus soo lõikes</t>
  </si>
  <si>
    <t>Osalemine rahvusvahelistes noorsoovahetustes : Osalemine rahvusvahelistes noorsoovahetustes</t>
  </si>
  <si>
    <t>Osalemine rahvusvahelistes noorsoovahetustes : Osalemine rahvusvahelistes noorsoovahetustes soo lõikes</t>
  </si>
  <si>
    <t>Osalemine viimastel üleriigilistel valimistel: Osalemine viimastel üleriigilistel valimistel</t>
  </si>
  <si>
    <t>Osalemine viimastel üleriigilistel valimistel: Osalemine viimastel üleriigilistel valimistel soo lõikes</t>
  </si>
  <si>
    <t>Osalus huvihariduses: Huviringis osalemine</t>
  </si>
  <si>
    <t>Osalus huvihariduses: Osalus huvihariduses</t>
  </si>
  <si>
    <t>Osalus huvihariduses: Osalus huvihariduses emakeele lõikes</t>
  </si>
  <si>
    <t>Osalus huvihariduses: Osalus huvihariduses linnade lõikes</t>
  </si>
  <si>
    <t>Osalus huvihariduses: Osalus huvihariduses soo lõikes</t>
  </si>
  <si>
    <t>Osalus huvihariduses: Osalus huvihariduses valdkondade lõikes</t>
  </si>
  <si>
    <t>Osalus laagrite- ja malevategevuses: Osalus laagrite- ja malevategevuses</t>
  </si>
  <si>
    <t>Paljulapseliste perede vaesus: Paljulapseliste perede vaesus</t>
  </si>
  <si>
    <t>Paljulapseliste perede vaesus: Paljulapseliste perede vaesus asula tüübi lõikes</t>
  </si>
  <si>
    <t>Paljulapseliste perede vaesus: Paljulapseliste perede vaesus leibkonnapea rahvuse lõikes</t>
  </si>
  <si>
    <t>Paljulapseliste perede vaesus: Paljulapseliste perede vaesus leibkonnapea soo lõikes</t>
  </si>
  <si>
    <t>Paljulapseliste perede vaesus: Paljulapseliste perede vaesus leibkonna rahvuse lõikes</t>
  </si>
  <si>
    <t>Poliitika arusaadavus: Poliitika arusaadavus</t>
  </si>
  <si>
    <t>Poliitika arusaadavus: Poliitika arusaadavus soo lõikes</t>
  </si>
  <si>
    <t>Prognoositav noorte arv: Prognoositav noorte (7–26. a) arv</t>
  </si>
  <si>
    <t>Prognoositav noorte arv: Prognoositav noorte (7–26. a) arv soo lõikes</t>
  </si>
  <si>
    <t>Registreeritud noored (16–24 a.) töötud: Registreeritud noored (16–24 a.) töötud kvartali lõpu seisuga</t>
  </si>
  <si>
    <t>Registreeritud noored (16–24 a.) töötud: Registreeritud noored (16–24 a.) töötud soo lõikes kvartali lõpu seisuga</t>
  </si>
  <si>
    <t>Seksuaalkäitumine: Koolinoorte seksuaalkäitumine</t>
  </si>
  <si>
    <t>Seksuaalkäitumine: Koolinoorte seksuaalkäitumine rahvuse lõikes</t>
  </si>
  <si>
    <t>Seksuaalkäitumine: Koolinoorte seksuaalkäitumine soo lõikes</t>
  </si>
  <si>
    <t>Seksuaalkäitumine: Noorte (16–26 a.) seksuaalkäitumine</t>
  </si>
  <si>
    <t>Seksuaalkäitumine: Noorte (16–26 a.) seksuaalkäitumine soo lõikes</t>
  </si>
  <si>
    <t>Sissetulek: Noorte (0–26 a.) aasta ekvivalentnetosissetulek</t>
  </si>
  <si>
    <t>Sissetulek: Noorte (0–26 a.) aasta ekvivalentnetosissetulek soo lõikes</t>
  </si>
  <si>
    <t>Suhtelise vaesuse määr noorte (0–26 a.) seas: Suhtelise vaesuse määr noorte (0–26 a.) seas</t>
  </si>
  <si>
    <t>Suhtelise vaesuse määr noorte (0–26 a.) seas: Suhtelise vaesuse määr noorte (0–26 a.) seas rahvuse lõikes</t>
  </si>
  <si>
    <t>Suhtelise vaesuse määr noorte (0–26 a.) seas: Suhtelise vaesuse määr noorte (0–26 a.) seas soo lõikes</t>
  </si>
  <si>
    <t>Suitsetamine: Suitsetamine koolinoorte seas</t>
  </si>
  <si>
    <t>Suitsetamine: Suitsetamine koolinoorte seas majandusliku olukorra järgi</t>
  </si>
  <si>
    <t>Suitsetamine: Suitsetamine koolinoorte seas rahvuse lõikes</t>
  </si>
  <si>
    <t>Suitsetamine: Suitsetamine koolinoorte seas soo lõikes</t>
  </si>
  <si>
    <t>Suitsetamine: Suitsetamine noorte (16–26 a.) seas</t>
  </si>
  <si>
    <t>Suitsetamine: Suitsetamine noorte (16–26 a.) seas soo</t>
  </si>
  <si>
    <t>Suitsetamine: Suitsetamine noorte (16–26 a.) seas soo, hariduse lõikes</t>
  </si>
  <si>
    <t>Suitsetamine: Suitsetamine noorte (16–26 a.) seas soo, majandusliku aktiivsuse lõikes</t>
  </si>
  <si>
    <t>Suitsetamine: Suitsetamine noorte (16–26 a.) seas soo, rahvuse lõikes</t>
  </si>
  <si>
    <t>Sündide arv: Sündide arv</t>
  </si>
  <si>
    <t>Sündide arv: Sündide arv isa ja ema rahvuse lõikes</t>
  </si>
  <si>
    <t>Sündide arv: Sündide arv isa ja ema vanuse järgi</t>
  </si>
  <si>
    <t>Sündide arv: Sündide arv soo, maakonna lõikes</t>
  </si>
  <si>
    <t>Sündide arv: Sündide arv soo, rahvuse lõikes</t>
  </si>
  <si>
    <t>Sündide arv: Sündide arv sünnikuu, maakonna lõikes</t>
  </si>
  <si>
    <t>Täiendkoolitustel osalejate arv: Täiendkoolitustel osalejate arv</t>
  </si>
  <si>
    <t>Täiendkoolitustel osalejate arv: Täiendkoolitustel osalejate arv soo lõikes</t>
  </si>
  <si>
    <t>Tervis: Abordid</t>
  </si>
  <si>
    <t>Tervise enesehinnang: Koolinoorte tervise enesehinnang</t>
  </si>
  <si>
    <t>Tervise enesehinnang: Koolinoorte tervise enesehinnang majandusliku olukorra lõikes</t>
  </si>
  <si>
    <t>Tervise enesehinnang: Koolinoorte tervise enesehinnang rahvuse lõikes</t>
  </si>
  <si>
    <t>Tervise enesehinnang: Koolinoorte tervise enesehinnang soo lõikes</t>
  </si>
  <si>
    <t>Tervise enesehinnang: Noorte (16–26 a.) tervise enesehinnang</t>
  </si>
  <si>
    <t>Tervise enesehinnang: Noorte (16–26 a.) tervise enesehinnang soo, hariduse lõikes</t>
  </si>
  <si>
    <t>Tervise enesehinnang: Noorte (16–26 a.) tervise enesehinnang soo lõikes</t>
  </si>
  <si>
    <t>Tervise enesehinnang: Noorte (16–26 a.) tervise enesehinnang soo, majandusliku aktiivsuse järgi</t>
  </si>
  <si>
    <t>Tervise enesehinnang: Noorte (16–26 a.) tervise enesehinnang soo, rahvuse lõikes</t>
  </si>
  <si>
    <t>Tervis: Liiklusohutus</t>
  </si>
  <si>
    <t>Tervis: Seksuaalelu alustamise vanus</t>
  </si>
  <si>
    <t>Tervis: Toitumine</t>
  </si>
  <si>
    <t>Toimetulek ja heaolu: Toimetulekutoetuse saamine</t>
  </si>
  <si>
    <t>Tööalast koolitust saanud noored (16–26 a.) töötud: Tööalast koolitust saanud noored (16–26a.) töötud</t>
  </si>
  <si>
    <t>Töötavate noorte töötasu: Töötavate noorte (alla 25 a.) töötasu</t>
  </si>
  <si>
    <t>Töötavate noorte töötasu: Töötavate noorte (alla 25 a.) töötasu soo ja linnade lõikes</t>
  </si>
  <si>
    <t>Tööturg: Karjäärinõustamist saanud noored (16–26 a.) töötud</t>
  </si>
  <si>
    <t>Tööturg: Tööjõud: noored (15–26 a.) mittepalgalised töötajad (ettevõtjad)</t>
  </si>
  <si>
    <t>Tööturg: Töötavate noorte töösuhte vorm</t>
  </si>
  <si>
    <t>Tööturul osalevate noorte haridustase: Tööturul osalevate noorte (15–24 a.) haridustase soo lõikes</t>
  </si>
  <si>
    <t>Tööturul osalevate noorte haridustase: Tööturul osalevate noorte haridustase</t>
  </si>
  <si>
    <t>Üksikvanemate vaesus: Üksikvanemate vaesus</t>
  </si>
  <si>
    <t>Üksikvanemate vaesus: Üksikvanemate vaesus asula tüübi lõikes</t>
  </si>
  <si>
    <t>Üksikvanemate vaesus: Üksikvanemate vaesus leibkonnapea rahvuse lõikes</t>
  </si>
  <si>
    <t>Üksikvanemate vaesus: Üksikvanemate vaesus leibkonnapea soo lõikes</t>
  </si>
  <si>
    <t>Üksikvanemate vaesus: Üksikvanemate vaesus leibkonna rahvuse lõikes</t>
  </si>
  <si>
    <t>Vaba aeg: Vaba aja tegevused</t>
  </si>
  <si>
    <t>Vabatahtlik tegevus: Vabatahtlikule tegevusele kulutatud aeg</t>
  </si>
  <si>
    <t>Vabatahtlik tegevus: Vabatahtlikus tegevuses osalemine</t>
  </si>
  <si>
    <t>Vabatahtlik tegevus: Vabatahtlikus tegevuses osalemine soo lõikes</t>
  </si>
  <si>
    <t>Vabatahtlik tegevus: Vabatahtlikus tegevuses osalemine vanuse lõikes</t>
  </si>
  <si>
    <t>Välisvabatahtlikuks käinute arv: Välisvabatahtlikuks käinute arv</t>
  </si>
  <si>
    <t>Välisvabatahtlikuks käinute arv: Välisvabatahtlikuks käinute arv soo lõikes</t>
  </si>
  <si>
    <t>Välisvabatahtlikuks käinute arv: Välisvabatahtlikuks käinute arv toimumiskoha lõikes</t>
  </si>
  <si>
    <t>Vanemliku hoolitsuseta lapsed: Vanemliku hoolitsuseta lapsed</t>
  </si>
  <si>
    <t>Vanemliku hoolitsuseta lapsed: Vanemliku hoolitsuseta lapsed soo, maakonna lõikes</t>
  </si>
  <si>
    <t>Vanemliku hoolitsuseta lapsed: Vanemliku hoolitsuseta lapsed vanuse, soo lõikes</t>
  </si>
  <si>
    <t>Vigastused ja mürgistused: Vigastused ja mürgistused</t>
  </si>
  <si>
    <t>Vigastused ja mürgistused: Vigastused ja mürgistused välispõhjuste ja tegevuste lõikes</t>
  </si>
  <si>
    <t xml:space="preserve"> 1.2.1</t>
  </si>
  <si>
    <t>Koolitranspordi korraldus</t>
  </si>
  <si>
    <t>Nõustamisteenuste kättesaadavus vajaduse ilmnemisel</t>
  </si>
  <si>
    <t>Puudega ja psüühikahäiretega (sh käitumishäiretega) laste toetamine</t>
  </si>
  <si>
    <t>Sotsiaalse rehabilitatsiooni teenuse kättesaadavuse tagamine</t>
  </si>
  <si>
    <t xml:space="preserve"> 1.2.2</t>
  </si>
  <si>
    <t xml:space="preserve"> 1.2.5</t>
  </si>
  <si>
    <t xml:space="preserve"> 1.3.1</t>
  </si>
  <si>
    <t xml:space="preserve"> 2.1.4</t>
  </si>
  <si>
    <t xml:space="preserve"> 2.1.5</t>
  </si>
  <si>
    <t xml:space="preserve"> 2.1.6</t>
  </si>
  <si>
    <t>ALLIKAS</t>
  </si>
  <si>
    <t>Statistikaamet, tabel RV0282</t>
  </si>
  <si>
    <t>n/a</t>
  </si>
  <si>
    <t>Statistikaamet, tabel RV0241</t>
  </si>
  <si>
    <t>0.6</t>
  </si>
  <si>
    <t>0.8</t>
  </si>
  <si>
    <t>ämmaemanda teenus</t>
  </si>
  <si>
    <t>apteek</t>
  </si>
  <si>
    <t>laste hambaravi</t>
  </si>
  <si>
    <t>Laste surmad</t>
  </si>
  <si>
    <t>Kas koolilaste tervise ülevaatuse tulemusi analüüsitakse, tehakse sellest tulenevaid järeldusi?</t>
  </si>
  <si>
    <t>Õnnetusjuhtumid</t>
  </si>
  <si>
    <t>Vanemlust toetavad programmid</t>
  </si>
  <si>
    <t>Vanemlike oskuste hindamine ja toetamine</t>
  </si>
  <si>
    <t>Perevägivalla ennetamine</t>
  </si>
  <si>
    <t xml:space="preserve"> 1.3.2</t>
  </si>
  <si>
    <t xml:space="preserve"> 1.3.3</t>
  </si>
  <si>
    <t xml:space="preserve"> 1.2.4</t>
  </si>
  <si>
    <t xml:space="preserve"> 1.3.4</t>
  </si>
  <si>
    <t>E5</t>
  </si>
  <si>
    <t xml:space="preserve"> 3.2.6</t>
  </si>
  <si>
    <t xml:space="preserve"> 5.1.1</t>
  </si>
  <si>
    <t xml:space="preserve"> 5.2.1</t>
  </si>
  <si>
    <t>Hädaohus olevate laste toetamine (sh kriisiabi)</t>
  </si>
  <si>
    <t>registreeritud töötutute arv (aasta keskmine, aritmeetiline)</t>
  </si>
  <si>
    <t>Statistikaamet, tabel RVR01</t>
  </si>
  <si>
    <t>Statistikaamet, tabel RR31</t>
  </si>
  <si>
    <t>rändesaldo</t>
  </si>
  <si>
    <t>väljaränne (EE sisene ja välismaine kokku)</t>
  </si>
  <si>
    <t>sisseränne (EE sisene ja välismaine kokku)</t>
  </si>
  <si>
    <t>Andmed esitada meeste ja naiste lõikes ning kokku</t>
  </si>
  <si>
    <t>Statistikaamet, tabel ST005</t>
  </si>
  <si>
    <t>Koolikohustuse täitmine</t>
  </si>
  <si>
    <t>Lastele ja peredele on loodud ennetustegevuste ja varase märkamise toimiv süsteem</t>
  </si>
  <si>
    <t>Ennetustegevust ja laste ja perede jälgimist toetatakse läbi laiapõhjalise koostöövõrgustiku</t>
  </si>
  <si>
    <t>Lastega töötavad inimesed formaalhariduses ja nende kvalifikatsioon</t>
  </si>
  <si>
    <t>Kuritegevus</t>
  </si>
  <si>
    <t>Statistikaamet, tabel TT64</t>
  </si>
  <si>
    <t>Haridustase</t>
  </si>
  <si>
    <t>mehed ja naised koos</t>
  </si>
  <si>
    <t>E1.1 Lapsele ja perele on kättesaadavad teenused, mis aitavad hoida lapse tervist</t>
  </si>
  <si>
    <t>E1.2 Rakendatakse laste riskikäitumise vältimisele ja tervise hoidmisele suunatud ennetustegevusi</t>
  </si>
  <si>
    <t>psühholoogiline individuaalnõustamine</t>
  </si>
  <si>
    <t>psühholoogiline perenõustamine</t>
  </si>
  <si>
    <t>sõltuvusprobleemidega isikute ja perede psühholoogiline nõustamine</t>
  </si>
  <si>
    <t>kriisinõustamine (psühholoogiline)</t>
  </si>
  <si>
    <t>eneseabi grupid (grupinõustamine)</t>
  </si>
  <si>
    <t>raseduskriisi nõustamine</t>
  </si>
  <si>
    <t>pere- ja beebikool</t>
  </si>
  <si>
    <t>suitsetamisest loobumise nõustamine</t>
  </si>
  <si>
    <t>toitumisalane nõustamine</t>
  </si>
  <si>
    <t>kehalise aktiivsuse alane nõustamine</t>
  </si>
  <si>
    <t xml:space="preserve">KOV </t>
  </si>
  <si>
    <t>liiklusõnnetustes vigastatute ja hukkunute arv</t>
  </si>
  <si>
    <t>tulekahjude arv</t>
  </si>
  <si>
    <t>tulekahjudes vigastatute ja hukkunute arv</t>
  </si>
  <si>
    <t>inimkannatanutega liiklusõnnetuste arv</t>
  </si>
  <si>
    <t>Statistikaamet, tabel JS45</t>
  </si>
  <si>
    <t>E1.3 Toetatakse positiivset vanemlust</t>
  </si>
  <si>
    <t>E2 Lastele on tagatud mitmekülgsed arengut toetavad võimalused</t>
  </si>
  <si>
    <t>I kooliaste</t>
  </si>
  <si>
    <t>II kooliaste</t>
  </si>
  <si>
    <t>III kooliaste</t>
  </si>
  <si>
    <t>Organiseeritud osalusvõimalused</t>
  </si>
  <si>
    <t xml:space="preserve"> 2.3.2</t>
  </si>
  <si>
    <t>õpetajate arv põhihariduses</t>
  </si>
  <si>
    <t xml:space="preserve">õpetajate arv alushariduses </t>
  </si>
  <si>
    <t>kvalifikatsiooninõuetele vastavate õpetajate osakaal kõikidest</t>
  </si>
  <si>
    <t>alusharidust omandavate õpilaste arv ühe õpetaja kohta</t>
  </si>
  <si>
    <t xml:space="preserve">põhiharidust omandavate õpilaste arv ühe õpetaja kohta </t>
  </si>
  <si>
    <t>E3.2 Abivajavatele lastele on loodud võimalused probleemidega toimetulekuks</t>
  </si>
  <si>
    <t>juhtumite arv 1000 lapse kohta</t>
  </si>
  <si>
    <t>E4 Elukeskkond on turvaline ning laste ja perede heaolu toetav</t>
  </si>
  <si>
    <t>Laste ja perede toetamiseks vajalike eelduste ja tingimuste (sh huve ja rahulolu) hindamine</t>
  </si>
  <si>
    <t>Kuritegude arv</t>
  </si>
  <si>
    <t>E3 Loodud on võimalused laste ja perede sotsiaalse kaitstuse tagamiseks ja probleemidega tegelemiseks</t>
  </si>
  <si>
    <t xml:space="preserve"> - n/a; andmed puuduvad vmt</t>
  </si>
  <si>
    <t>SoM (S-veeb); tulevikus STAR andmebaas</t>
  </si>
  <si>
    <t>Kohaliku omavalitsuse eelarve maht</t>
  </si>
  <si>
    <t>KOV-i eelarve tulud kokku</t>
  </si>
  <si>
    <t>Laste liiklusohutuse alane ennetustöö</t>
  </si>
  <si>
    <t>Laste tuleohutuse alane ennetustöö</t>
  </si>
  <si>
    <t>Erikoolides käivad lapsed</t>
  </si>
  <si>
    <t>Kas ja kuidas tegeletakse koolikohustust mittetäitvate (sh katkestajad) lastega? (nt kool informeerib KOV-i ja teisi asutusi)</t>
  </si>
  <si>
    <t xml:space="preserve"> 3.2.7</t>
  </si>
  <si>
    <t>Laste ja perede heaolu tagamisega tegelevad kvalifitseeritud spetsialistid</t>
  </si>
  <si>
    <t>E5.3 Erinevate valdkondade esindajate vahel toimub juhtumipõhine koostöö</t>
  </si>
  <si>
    <t>E5 Laste ja perede heaolu tagamine toimub  kvalitfitseeritud spetsialistide poolt ja erinevate valdkondade koostöös</t>
  </si>
  <si>
    <t xml:space="preserve"> 5.1.2</t>
  </si>
  <si>
    <t>Lastekaitsespetsialistide olemasolu ja kvalifikatsioon</t>
  </si>
  <si>
    <t xml:space="preserve"> 5.1.3</t>
  </si>
  <si>
    <t>Lastega töötavate spetsialistide kaasamine KOV-i otsustusprotsessidesse</t>
  </si>
  <si>
    <t xml:space="preserve"> 5.1.4</t>
  </si>
  <si>
    <t xml:space="preserve"> 5.3.1</t>
  </si>
  <si>
    <t>uppunute arv</t>
  </si>
  <si>
    <t xml:space="preserve">Sisestada kutseharidust omandavate laste arv ja üldkeskharidust omandavate laste arv. 
Vahekord arvutatakse automaatselt.
</t>
  </si>
  <si>
    <t>koolitervishoiu teenus (sh kooliõde, regulaarsed terviseülevaatused)</t>
  </si>
  <si>
    <t>E3.1 Lapsed ja pered on sotsiaalselt kaitstud (sh sotsiaaltoetused ja -teenused)</t>
  </si>
  <si>
    <t>Kas ja kuidas arvestab KOV abivajavate laste emotsionaalseid vajadusi (nt suhtevõrgustik, läbisaamine vanematega, koolikiusamine)?</t>
  </si>
  <si>
    <t xml:space="preserve"> 3.2.8</t>
  </si>
  <si>
    <t>Alushariduses</t>
  </si>
  <si>
    <t>Põhi-, kesk- ja kutseharidus</t>
  </si>
  <si>
    <t>Mängu- ja spordiväljakud</t>
  </si>
  <si>
    <t>Statistika</t>
  </si>
  <si>
    <t xml:space="preserve"> 3.2.9</t>
  </si>
  <si>
    <t>E5.1 Laste ja perede heaolu tagamisega tegelevad kvalifitseeritud spetsialistid</t>
  </si>
  <si>
    <t>Näljas olevad lapsed</t>
  </si>
  <si>
    <t>lastega leibkondade arv kokku</t>
  </si>
  <si>
    <t>perearst ja pereõde</t>
  </si>
  <si>
    <t>Laste arv formaalhariduses</t>
  </si>
  <si>
    <t xml:space="preserve"> 1.1.3</t>
  </si>
  <si>
    <t>Eelkooliealiste laste tervise jälgimine</t>
  </si>
  <si>
    <t>muud (juhul kui on)</t>
  </si>
  <si>
    <t>Töö lapseootel ja lapsi omavate peredega</t>
  </si>
  <si>
    <t xml:space="preserve">Lastega leibkondade eluruumide elamistingimused </t>
  </si>
  <si>
    <t>Lapse emotsionaalsete vajadustega tegelemine ja arvestamine</t>
  </si>
  <si>
    <t>S-veeb</t>
  </si>
  <si>
    <t xml:space="preserve">Statistiline
1) Liiklusõnnetused
2) Tulekahjud
3) Uppunud </t>
  </si>
  <si>
    <t>Demograafiline tööturusurve indeks</t>
  </si>
  <si>
    <t>Statistikaamet, tabel RV063</t>
  </si>
  <si>
    <t>Demograafiline tööturusurve indeks, mis arvutatakse 5–14-aastaste ja 55–64-aastaste vanusrühmade suhtena, näitab tööturule saabujate osatähtsust võrreldes tööturult lahkujatega. Kui demograafilise tööturusurve indeks on suurem kui 1, võib prognoosida tööjõu pakkumise suurenemist. Ja vastupidi: 1-st väiksem indeks prognoosib tööjõupuuduse tekkimise võimalust.</t>
  </si>
  <si>
    <t>Statistikaamet, tabel RV06</t>
  </si>
  <si>
    <t xml:space="preserve"> 4.1.2</t>
  </si>
  <si>
    <t>KOV (kui läbiviidud, siis "Noorsootöö kvaliteedihindamine")</t>
  </si>
  <si>
    <t>Noorsootöötajate olemasolu ja kvalifikatsioon (sh huvihariduse osutajad)</t>
  </si>
  <si>
    <t>Hariduslike erivajadustega (HEV) laste osalemine formaalhariduses</t>
  </si>
  <si>
    <t>E4.1 KOV-i tegevus laste heaolu tagamisel on läbimõeldud ja laste huvidest lähtuv</t>
  </si>
  <si>
    <t xml:space="preserve"> 4.1.3</t>
  </si>
  <si>
    <t>KOV-i tegevus laste heaolu tagamisel on läbimõeldud ja laste huvidest lähtuv</t>
  </si>
  <si>
    <t xml:space="preserve"> 4.2.2</t>
  </si>
  <si>
    <t xml:space="preserve"> 4.2.3</t>
  </si>
  <si>
    <t xml:space="preserve"> 4.2.4</t>
  </si>
  <si>
    <t xml:space="preserve"> 4.2.5</t>
  </si>
  <si>
    <t xml:space="preserve"> 4.2.6</t>
  </si>
  <si>
    <t xml:space="preserve"> 4.2.7</t>
  </si>
  <si>
    <t xml:space="preserve"> 4.2.8</t>
  </si>
  <si>
    <t xml:space="preserve"> 4.2.9</t>
  </si>
  <si>
    <t xml:space="preserve"> 4.2.10</t>
  </si>
  <si>
    <t xml:space="preserve"> 4.2.11</t>
  </si>
  <si>
    <t xml:space="preserve"> 4.2.12</t>
  </si>
  <si>
    <t>0.11</t>
  </si>
  <si>
    <t>0.12</t>
  </si>
  <si>
    <t>Süütegusid toime pannud lastele toe pakkumine</t>
  </si>
  <si>
    <t>Süütegude ennetamine ja kahjude vähendamine</t>
  </si>
  <si>
    <t xml:space="preserve">Perest eraldatud laste arv </t>
  </si>
  <si>
    <t xml:space="preserve">Esitada andmed, kui palju kohaliku omavalitsuse lapsi on igal aastal vajanud turvakodu, asenduskodu või perekonnas pakutava asendushoolduse teenust. </t>
  </si>
  <si>
    <t>Vanemliku hoolitsuseta ja abivajavad lapsed</t>
  </si>
  <si>
    <t xml:space="preserve">Kui palju on puudega ja psüühikahäiretega (sh käitumishäiretega) lapsi vanusevahemike lõikes 0-7 ja 8-17? Välja tuua puudega ja psüühikahäiretega laste koguarv ning kui võimalik ja asjakohane siis ka puude liikide lõikes.
</t>
  </si>
  <si>
    <t>Avalike ruumide ligipääsetavus</t>
  </si>
  <si>
    <t xml:space="preserve">Kirjeldada, kuidas on tagatud avalike ruumide ligipääsetavus, sh liikumispuudega inimestele, lapsevankriga ja jalgratastega liiklejatele. </t>
  </si>
  <si>
    <t>Teenus 4: …</t>
  </si>
  <si>
    <t>Sisseränne, väljaränne ja rändesaldo</t>
  </si>
  <si>
    <t>loomulik iive = sünnid - surmad</t>
  </si>
  <si>
    <t xml:space="preserve"> 4.2.13</t>
  </si>
  <si>
    <t>E1 Lastele ja peredele on loodud ennetustegevuste ja varase märkamise toimiv süsteem</t>
  </si>
  <si>
    <t>E2.1 Kõikidele lastele on loodud võimalused omandada alus- ja põhiharidus, soovijatele on kättesaadav kesk- ja kutseharidus</t>
  </si>
  <si>
    <t>E4.2 Lastele on tagatud turvaline elukeskkond (nt asutused ja avalik ruum on tervislikud ja turvalised, loodud on võimalused erivajadustega inimestele, lastega töötavad inimesed oskavad turvalisust tagada jne)</t>
  </si>
  <si>
    <t>E5.2 Ennetustegevust ja laste ja perede jälgimist toetatakse läbi laiapõhjalise koostöövõrgustiku</t>
  </si>
  <si>
    <t>Teenus 5: …</t>
  </si>
  <si>
    <t>Statistikaamet, tabel SK41</t>
  </si>
  <si>
    <t>Laste ja perede sotsiaalsele kaitsele kuluv osakaal KOV-i eelarvest (%)</t>
  </si>
  <si>
    <t>Üldandmed / Kontekstiindikaatorid</t>
  </si>
  <si>
    <t>mitteinstitutsionaalsel asendushooldusel viibivate laste arv</t>
  </si>
  <si>
    <t>institutsionaalsel asendushooldusel viibivate laste arv</t>
  </si>
  <si>
    <t>HaridusSILM</t>
  </si>
  <si>
    <t>Aegrida alates 2008. aastast, 1. jaanuari seisuga</t>
  </si>
  <si>
    <t>eelarve tulud kokku (€)</t>
  </si>
  <si>
    <t>eelarve tulud ühe elaniku kohta (€)</t>
  </si>
  <si>
    <t xml:space="preserve">Kutseharidus koos keskharidusega + üldkeskharidus + kutseharidus keskhariduse baasil + rakenduskõrgharidus või keskeriharidus pärast keskharidust + keskeriharidus pärast põhiharidust  </t>
  </si>
  <si>
    <t>Akadeemiline kõrgharidus + doktorikraad</t>
  </si>
  <si>
    <t>Rahuldatud toimetulekutoetuse taotluste arv</t>
  </si>
  <si>
    <t>Rahuldatud toimetulekutoetuse taotluste arvu suhe kogurahvastikku (%)</t>
  </si>
  <si>
    <t>Ülalpeetavate määr – mittetööealiste (0–14-aastased ja üle 65-aastased) elanike arv 100 tööealise (15–64-aastased) elaniku kohta</t>
  </si>
  <si>
    <t>Andmed esitada aastate kohta aasta keskmise töötute arvuna</t>
  </si>
  <si>
    <t xml:space="preserve">Rahvastiku haridustase. Andmed esitada meeste ja naiste kohta kokku järgmistes lõigetes: põhiharidus või madalam, kutseharidus või kutsekeskharidus põhihariduse baasil, keskharidus, kutseharidus keskhariduse baasil, kõrgharidus, haridustase teadmata. </t>
  </si>
  <si>
    <t>Kirjeldada igat teenust järgmiste suunavate küsimuste abil: 
a) Mitu teenuse pakkujat on KOV-is kohapeal (KOV territooriumil)?
b) Kus teenuse osutaja asub (iseseisev praksis, koos perearstiga, tervisekeskuses, haiglas, vms)
c) Milline on esmatasandi tervishoiuteenuste osutajate omavaheline koostöö?
d) Kui suur osakaal teenuse kasutajatest tasub hinnanguliselt teenuse eest ise?
e) Kas teenust osutatakse ka teistes keeltes?
f) Kas kõigile kasutajatele on olemas teenusele ligipääs ühistranspordiga (sh KOV äärealadelt)? Kui jah, siis kas on olemas kord transpordikulude hüvitamiseks, kui kulud on kellelegi takistuseks teenuseni pääsemiseks.
g) Kas teenus on mugavalt ligipääsetav liikumisraskustega inimestele (hoonesse sissepääs ja liikumine hoones)?
h) Kuidas toetab KOV teenuste kättesaadavust, v.a transport (nt ruumide rent, teenuse osutajatele kompensatsiooni maksmine ja/või eluruumide eraldamine jmt)?
i) Laste hambaravi puhul välja tuua, kas lapsed käivad regulaarselt kontrollis?</t>
  </si>
  <si>
    <t xml:space="preserve">Koolitervishoiu aruannetele tuginedes kirjeldada erinevas kooliastmes õpilaste kõige sagedamini esinevaid terviseprobleeme. Mis muutused on viimase viie aasta jooksul õpilaste tervises toimunud? </t>
  </si>
  <si>
    <t>Kirjeldada nõustamisteenuste kättesaadavust KOV-is elavatele isikutele järgmiste suunavate küsimuste abil:
a) Kas kohapeal on olemas teenuse pakkuja? 
b) Kas on koostöö teenuse pakkumise osas mõne teise KOV-iga? 
c) Kas teenuse järele on KOV-i elanikel vajadus? 
d) Kas teenus on kasutajatele tasuline või tasuta? Kas teenuse maksumus on olnud takistuseks teenuse kättesaadavusel?
e) Kas kohalikel elanikel on võimalik saada teenuse tasu kompenseerimist KOV-ist? 
f) Kas teenus on kättesaadav lastele ka ilma vanema nõusolekuta ja toeta (sh transport teenuse osutamise asukohta)?
g) Kas teenust osutatakse ka teistes keeltes? 
h) Kas kõigile kasutajatele on olemas teenusele ligipääs ühistranspordiga (sh KOV-i äärealadelt vms)? Kui jah, siis kas on olemas kord transpordikulude hüvitamiseks, kui kulud on kellelegi takistuseks teenuseni pääsemiseks?
i) Kas teenus on mugavalt ligipääsetav liikumisraskustega inimestele (hoonesse sissepääs ja liikumine hoones)?</t>
  </si>
  <si>
    <t>noorte seksuaaltervise alane nõustamine</t>
  </si>
  <si>
    <t>Kirjeldada ennetustöö järgmisi aspekte:
a) Kuidas on korraldatud lastele jalakäija ja jalgrattalubade koolitused?
b) Kas on tehtud liiklusalast õpetajakoolitust?
c) Milliseid tegevusi on ellu viidud selleks, et suurendada laste seas helkuri kandmist?
d) Kas ja kuidas on analüüsitud, millised on KOV-i territooriumil asuvad liiklusohtlikud kohad?</t>
  </si>
  <si>
    <t>Kirjeldada:
a) Kas KOV-is viiakse läbi õnnetusjuhtumite analüüsimist ja sellest tulenevat ennetustegevuste planeerimist (nt õnnetusjuhtumite asukoht, põhjus)? Kui jah, siis palun kirjeldada, kuidas antud protsess toimub. 
b) Kas KOV-i õnnetusjuhtumite ennetustegevused on olnud tulemuslikud?</t>
  </si>
  <si>
    <t>a) Kas KOV-is organiseeritakse lastele suunatud tuleohutuse alaseid õppuseid? Millise sagedusega? Kui suur hulk lastest on saanud tuleohutuse alase koolituse?
b) Kas ja kuidas korraldab KOV lastega leibkondade kodude seiret tuleohutuse tagamise seisukohast?</t>
  </si>
  <si>
    <t>Kas ja kuidas KOV analüüsib laste surmajuhtumeid (sh nende põhjuseid, asukohti, vanuserühmi) ning planeerib selle alusel ennetustegevusi? Mis on peamised surmajuhtumite põhjused?</t>
  </si>
  <si>
    <t>Hinnata KOV-i tegevust seoses vanemlust toetavate programmidega vastates järgmistele küsimustele:
a) Kas KOV-is pakutakse lapsevanematele vanemlust toetavaid programme?
b) Kui pakutakse, siis milliseid programme ja kui sageli (kui suurele sihtrühmale aasta lõikes)?
c) Kas programmid vastavad sisuliselt vajadusele ja on piisavad?
d) Kas programmides saavad osaleda ka vanemad, kes ei kuulu riskirühmadesse?
e) Kas pakkumise osas on tehtud/plaanis teha koostööd naaber KOV-idega?
f) Kas programme viiakse ellu: projektipõhiselt, KOV-i eelarvest ja/ või muudest vahenditest?</t>
  </si>
  <si>
    <t>Kirjeldada KOV-i perevägivalla ennetusega seotud tegevusi järgmiste suunavate küsimuste abil:
a) Milliste tegevuste/teenustega ennetatakse KOV-is peresuhte vägivalda? 
b) Kas KOV-is korraldatakse perevägivalla ennetamise kampaaniaid? 
c) Kas KOV toetab rahaliselt perevägivalla ennetamise kampaaniaid? Mis on toetuse osakaal kampaania kogukuludest (%)? 
d) Kas ja kuidas on kaardistatud paarisuhte koolituste vajadus kogukonnas? Kas vajajatele on tagatud paarisuhte koolituste kättesaadavus? 
e) Kas KOV teeb perevägivalla ennetamisel koostööd politseistruktuuridega (kirjeldada, anda hinnang hea/rahuldav/mitterahuldav, põhjendada)?</t>
  </si>
  <si>
    <t>Kirjeldada vanemlike oskuste toetamist KOV-is järgmiste küsimuste abil:
a) Kas KOV-is on vajadus hinnata oma kogukonnaliikmete vanemlikke oskusi? 
b) Kas KOV-is on vajadus vanemlike oskuste toetamise osas (nt hinnates vajadust pereteraapia, vanemlusprogrammi pakkumise, individuaalse psühholoogilise nõustamise, tugigruppide, perelepitusteenuse jms osas)? 
c) Kui vajadust hinnatakse, siis kuidas ja mille abil seda tehakse (nt hindamismeetodid)?
d) Kas hindamisel tehakse koostööd erinevate valdkondade spetsialistidega?
e) Kas vajajatele on kättesaadav vanemluse nõustamine (nt psühholoogiline nõustamine lapsevanematele, pereteraapia vmt)? Kas KOV-is on olemas spetsialistid, kes on pädevad vanemluse osas tuge pakkuma? Kui ei ole, milliste naaber KOV-ide/organisatsioonidega tehakse koostööd, et pädevad spetsialistid/teenused jõuaksid lapsevanemateni?
f) Kas KOV-i esmatasandi spetsialistidele võimaldatakse vanemluse teemal täiendkoolitusi, et ennetada ja õigeaegselt märgata võimalikke probleeme?</t>
  </si>
  <si>
    <t>Kirjeldada alushariduse ja lastehoiu kättesaadavust vastates järgmistele suunavatele küsimustele:
1) Kas alusharidus ja lastehoid on kõigile soovijatele kättesaadav? Lisada põhjendus.
2) Kas ja kuidas toetab KOV majanduslikes raskustes olevate perede alushariduse ja lastehoiu kättesaadavust (nt tasuta lasteaiakohtade näol)?
3) Kas ja kuidas planeerib KOV lasteaia- ja lastehoiu kohtade arvu, et oleks tagatud iga-astane optimaalne tase?
4) Palun põhjendada, miks teatud hulk lastest ei osale alushariduses ega lastehoius (nt pole lasteaiakohti, peredel puudub raha)?</t>
  </si>
  <si>
    <t>Alushariduses ja lastehoius osalevad lapsed</t>
  </si>
  <si>
    <t>HEV õpilased on spetsiifilist õppekorraldust ja ressursimahukaid tugiteenuseid vajavad õpilased: õpilased, kes tulenevalt nende puudest või muust häirest vajavad spetsiifilist õppekorraldust ja väga ressursimahukaid täiendavaid tugiteenuseid (nägemispuuded, kõne- ja kuulmispuuded, intellektipuue, liikumispuue kaasuva puudega, tundeelu- ja käitumishäire, kasvatuse eritingimusi vajavad õpilased). (Allikas: HTM 2013)</t>
  </si>
  <si>
    <t>Kas KOV-i poolt on HEV lastele loodud võimalused üldhariduses osalemiseks? Kui ei, siis kas tulevikus on võimalused olemas? Kas selle järele on vajadus?</t>
  </si>
  <si>
    <t>Erikool ehk erivajadustega õpilaste kool on üldhariduskool hariduslike erivajadustega lastele. Eestis on erikoolid: 1) kehapuudega lastele – füüsiline erivajadus; 2) vaegmõistuslikele lastele – vaimne erivajadus; 3) meelepuudega lastele: kurtidele ja vaegkuuljaile ning pimedaile ja vaegnägijaile; 4) liitpuudega lastele</t>
  </si>
  <si>
    <t>Kirjeldada KOV-i tegevusi seoses erikoolides käivate laste toetamisega järgmiste suunavate küsimuste abil:
a) Kas KOV peab arvestust erikoolides õppivate laste kohta?
b) Kas KOV pakub erikoolides õppivatele lastele ja nende peredele täiendavat tuge/teenuseid? Milliseid?
c) Kas ja milliseid teenuseid pakub KOV erikooli lõpetanud lastele, kes naasevad KOV-i?</t>
  </si>
  <si>
    <t>KOV-i noorte arv maakondlikus noortekogus</t>
  </si>
  <si>
    <t>Tuua välja noorte osalemine KOV-i osaluskogudes ja maakondlikus noortekogus ning osalevate noorte osakaal kõikidest noortest.</t>
  </si>
  <si>
    <t>Kirjeldada kõikide teenuste lõikes järgnevat:
a) Kas teenuse järele on nõudlust?
b) Kas olemasolevad teenused katavad vajaduse (nõudluse)?
c) Kas teenuste järjekorrad/ooteaeg on probleemiks (kui jah, siis kas ja mida tehakse probleemide leevendamiseks)?
d) Kas teenus on saajale tasuline? 
e) Kas kõigile kasutajatele on olemas teenusele ligipääs ühistranspordiga (sh KOV-i äärealadelt vms)? Kui jah, siis kas on olemas kord transpordikulude hüvitamiseks, kui kulud on kellelegi takistuseks  teenuseni pääsemiseks?
f) Kas teenus on mugavalt ligipääsetav liikumisraskustega inimestele (hoonesse sissepääs ja liikumine hoones)?
g) Kas teenus on kättesaadav ka teistes keeltes, kui selle järele peaks vajadus olema?
h) Kuidas on tagatud, et sihtgrupp teab nende võimaluste olemasolu (kas info teenuste osas on kättesaadav ja kuidas)?</t>
  </si>
  <si>
    <t>Kirjeldada koolitranspordi korralduse järgmisi aspekte:
a) Kas KOV hindab vajadust koolitranspordi järele ja teeb selle alusel otsuseid transpordi korraldamisel?
b) Koolitranspordi kasutusmugavus (palju aega kulub õpilastel keskmiselt iga päev koolitee läbimiseks? Kuivõrd võimaldab graafik õpilastel osaleda huvitegevustes?)
c) Kas KOV korraldab koolibussi teenust või kasutatakse maakonnaliine?
d) Kuidas on tagatud ohutud busside peatuskohad? 
e) Kasutatavate transpordivahendite turvalisus (busside tehniline korrasolek; turvavööde olemasolu jms).
f) Kasutajate rahulolu (kas ja milliseid ettepanekuid on õpilased, lapsevanemad, koolid jt teinud koolitranspordi korralduse muutmiseks ning mis neist ettepanekutest on saanud?).
g) Kas koolitransport on tagatud ka liikumispuudega lastele?</t>
  </si>
  <si>
    <t>Palun tooge välja laste ja perede sotsiaalse kaitse kulud KOV-i eelarves (€)</t>
  </si>
  <si>
    <t>Kirjeldada peredele makstavate sotsiaaltoetuste ja -teenuste olukorda (NB!  KOV-i poolt vahendatavaid riiklikke toetusi pole vaja kirjeldada). Kas vajajatele on sotsiaaltoetused võimaldatud/tagatud?</t>
  </si>
  <si>
    <t>1) Kas ja millist tuge pakub KOV väärkoheldud lastele (sh milliseid tugiteenuseid on pakutud, nt nõustamine, teraapia, turvakodu jms) väärkohtlemise liikide lõikes?
2) Milline on ohvriabiteenuse kättesaadavus?</t>
  </si>
  <si>
    <t>1) Milliseid toetavaid teenuseid pakub KOV õigusrikkumise toime pannud lastele (sh nõustamine, teraapia jms)?
2) Kas teenuste järele on vajadus ja kas KOV-i teenused rahuldavad selle vajaduse?
3) Kas teenused on tõhusad/tulemuslikud?</t>
  </si>
  <si>
    <t>Kirjeldada lastega perede eluruumide elamistingimuste olukorda (sh munitsipaalpinnad) ja KOV-i tegevusi järgmiste suunavate küsimuste abil:
1) Kas KOV-il on ülevaade abivajavate lastega leibkondade eluruumide elamistingimustest? Kas KOV-i erinevad spetsialistid (LK-töötaja, ehitusnõunik jt) teevad omavahel koostööd, et olukorda kaardistada?
2) Kui jah, siis milliseks hindate abivajavate laste eluruumide elamistingimuste olukorda KOV-is?
3) Kas ja kuidas toetab KOV kehvade eluruumide elamistingimustega leibkondasid?</t>
  </si>
  <si>
    <t>Laste ja perede heaolu tagamise, tegevuste planeerimise ja nende rakendamise mõju hindamise käsitlemine KOV-i arengukavas</t>
  </si>
  <si>
    <t>1) Palun välja tuua, kas KOV-i ametlikus dokumentatsioonis on laste ja perede heaolu mõjutavad prioriteedid käsitletud: formaalne ja mitteformaalne haridus, laste osalus ja kuuluvuskogemus (sh õpilasesindused, noortevolikogu jmt), laste teavitamine ja nõustamine, probleemide ennetamine ning laste õigusrikkumistele tõhus reageerimine, keskkonna turvalisus ja tervislikkus, kogukonna (sh laste) kaasamine ja arvestamine otsustusprotsessides jmt.
2) Kirjeldada kuidas KOV hindab planeeritud ja arengukavas kajastatud tegevuste mõju.</t>
  </si>
  <si>
    <t>Kvaliteedihindamiste läbiviimine KOV-is</t>
  </si>
  <si>
    <t xml:space="preserve">Kas KOV või mõni KOVi allasutus või KOVi territooriumil asuv organisatsioon on läbi teinud noorsootöö kvaliteedi hindamise, EQUASSi, noorteühenduste enesehindamise, haridusasutuste sisehindamise, CAFi. </t>
  </si>
  <si>
    <t xml:space="preserve">Kirjeldada jalgsi ja jalgrattaga liiklemise järgmisi aspekte: 
a) valgustatus (kas elanike kõige enam igapäevaselt kasutatavad tänavad ja teed on pimedal ajal valgustatud),
b) tänavate korrashoid (kas kõnni- ja autoteed on heas korras, st mitte auklikud, ülekäigukohtades madalate äärekividega, talvisel ajal lumest ja jääst puhastatud), 
c) kergliiklusteede kasutusmugavus (kas kergliiklusteed viivad kohalike oluliste ühiskondlike hoonete juurde ning kuivõrd on kergliiklusteed enamikele kohalikest 10-minutilise jalutuskäigu kaugusel kodust),
d) jalgratta hoidikute olemasolu (kas kõigi kohalike oluliste ühiskondlike hoonete ja suuremate kaupluste juurde on loodud võimalus jalgratta parkimiseks),
e) jalgrattaga liiklemist populariseerivad tegevused (kas ja milliseid tegevusi on kohapeal ellu viidud, populariseerimaks ratta kasutamist igapäevase liikumisvahendina, mitte ainult sportimisvahendina). </t>
  </si>
  <si>
    <t>Kirjeldada, millised on elanike võimalused osaleda ja saada osa erinevatest kultuuriväljunditest, nagu kino, teater, muuseumid, raamatukogud, kontserdid, festivalid, laadad jne. Kirjeldada järgmisi aspekte:
a) Milline on kohalike kultuuriasutuste ja -ürituste külastatavus? Kas see on aastate lõikes muutunud? Kui jah, siis mis põhjustel?
b) Milline on kohalike elanike aktiivsus kultuuriürituste korraldamisel? Kas see on aastate lõikes muutunud? 
c) Kuivõrd on kultuuriväljundeid nii lastele, noortele, peredele, eakatele?
d) Kuivõrd on kultuuriväljunditest osa saamine elanikele taskukohane?
e) Kas kultuurikohtadesse on ühistranspordiga mugav ligipääs?
f) Kas kultuurikohad on mugavalt ligipääsetavad liikumisraskustega inimestele?
g) Kas kultuurist osa saamise võimalusi on kohalikele piisavalt? Kas on vajadus võimaluste laiendamiseks?</t>
  </si>
  <si>
    <t>Kirjeldada korrastatud rohealade järgmisi aspekte:
a) Kui suure osa omavalitsuse kogupindalast moodustavad rohealad?
b) Kas kohalikus omavalitsuses on parke jt korrastatud rohealasid, kus elanikel on võimalik vaba aega veeta?
c) Milliseid organiseeritud vaba-aja tegevusi on elanikel võimalik kohalikel korrastatud rohealadel harrastada (sh disgolf, õue-jõusaalid, laste mänguväljakud jms), sh perede ühised vaba aja veetmise võimalused?</t>
  </si>
  <si>
    <t>Kirjeldada liiklusohutuse olukorda olulisemate lasteasutuste lähiümbruses  sh:
a) ülekäiguradade kasutamine (kas need on sobivates kohtades või on asutuste ümber "mitteametlikke" ülekäigukohti, kust lapsed sageli liiguvad),
b) kiiruspiirangute järgimine (kas läheduses on selliseid sõiduteesid, kus sõidukid kipuvad lubatud kiirust ületama),
c) pimedad nurgad (kas läheduses on selliseid ülekäigukohti, kus läheneva sõiduki nähtavus on raskendatud),
d) valgustatus (kas tänavad ja bussipeatused on sügis-talvisel pimedal ajal piisavalt valgustatud, et sõiduk näeb jalakäijat või ratturit),
e) jalgrattateed (kas need on olemas, märgistatud korrektselt, piisavalt laiad ja pimedal ajal valgustatud), 
f) kuivõrd KOV on saanud MNT-lt ja PPA-lt märgukirja ning täitnud sealseid ettepanekuid haridusasutuste ümbruse liiklusohutuse parendamiseks.</t>
  </si>
  <si>
    <t>Kirjeldada:
a) Kui palju on kohaliku omavalitsuse alal mängu- ja spordiväljakuid ning kui aktiivselt neid kasutatakse?
b) Kas mängu- ja spordiväljakud on uued, millised on renoveeritud ja millised renoveerimist vajavad?
c) Kas mängu- ja spordiväljakud on loodud arvestades erinevatesse vanusegruppidesse kuuluvate laste vajadusi ja soove?
d) Kuidas on korraldatud (sh kui sageli toimub) väljakute ohutuse kontrollimine?</t>
  </si>
  <si>
    <t>Esitada järgmine info:
a) Kui palju on KOV-i territooriumil kokku veekogusid, mis on suplemiseks kasutatavad (nii avalikud rannad kui muud veekogud)?
b) Mitu veekogu on KOV-i territooriumil valvega? Mitme veekogu puhul näeb KOV vajadust täiendavalt rannavalveteenuse osutamisega alustada või mahtu suurendada?
c) Kirjeldada, millised on kõige sagedamini esinevad ohuolukorrad veekogudel ja nende ääres?
d) Kas supluskohtade juures on veeohutuspüstakud veeohutust puudutava teabega?
e) Kas supluskoha alal või 100 m ulatuses kaldajoonest müüakse alkoholi?
f) Nimetada, kui KOV on rakendanud muid supluskoha turvalisust tõstvaid meetmeid (nt veealuse rannaosa hooldus, puhastamine, vanade sillaotsade eemaldamine jms).</t>
  </si>
  <si>
    <t>Kirjeldada, millised järgnevatest alkoholi tarvitamist ja sellet tingitud kahjusid mõjutavatest tingimustest on KOVis olemas: 
a) Kas alkoholi müügikohtade arvus on viimase viie aasta jooksul toimunud muutusi? 
b) Kuidas on korraldatud järelevalve kohalike alkoholimüügi kohtade üle (kas järgitakse müügile kehtivaid seadusi)
c) Kuivõrd keeruline on alaealisel osta kohalikest poodidest alkoholi?
d) Kuivõrd tavapärased on alkoholijoobes inimeste käitumisega kaasnevad korrarikkumised KOVi avalikus ruumis (sh meelelahutusasutuste juures ja avalikel üritustel)?
e) Milliseid piiranguid on KOV seadnud alkoholi müügile KOVis toimuvatel avalikel üritustel?
f) Kas lapsevanematel on soovi korral võimalik osaleda vanemlike oskuste koolitustel?
g) Kas koolides õpetatakse lastele sotsiaalseid toimetulekuoskusi?
h) Hinnanguliselt kui suur osakaal lastest elab peredes, kus on alkoholiprobleemid?
i) Kas kohalikud sotsiaaltöö spetsialistid on läbinud täiendkoolitused alkoholiprobleemidega klientidega töötamiseks?
j) Kas kohalikud perearstid on läbinud täiendkoolitused alkoholi liigtarvitamise varajaseks märkamiseks perearstipraksises?
k) Kas kohalikul omavalitsusel on kinnitatud kohaliku alkoholipoliitika põhimõtted?</t>
  </si>
  <si>
    <t>Kirjeldada, millised järgnevatest suitsetamist ja sellest loobumist mõjutavatest tingimustest on KOV-is olemas: 
a) Kas avalikku ruumi (bussipeatused, avalikud asutused, kohvikute väliterrassid, kaupluste ukseesised jms) on paigutatud suitsuvabade alade silte?
b) Kas kohalikel on soovi korral võimalik saada suitsetamisest loobumise teenust?
c) Kas kohalikud perearstid ja -õed, naistearstid ja ämmaemandad nõustavad rasedaid  suitsetamisest loobumise kohta?
d) Kuivõrd keeruline on alaealisel osta kohalikest poodidest suitsu?</t>
  </si>
  <si>
    <t>Kirjeldada, millised järgnevatest tervislikku toitumist soosivatest tingimustest on KOV-is olemas: 
a) Toidukauplused (kui kaugel asub elanikele lähim kauplus, kust võimalik saada värskeid toidusaadusi - liha, kala, puu- ja köögivilju jms)
b) Turu olemasolu (kas on olemas iganädalaselt avatud kohalik turg, kust elanikud saavad osta värskeid toiduaineid, eelistatult taskukohase hinnaga ja kohalikelt kauplejatelt/tootjatelt)&lt;&lt; suurendab tervisliku toidu kättesaadavust
c) Aiamaadel toidu kasvatamine (millisel määral kasvatavad kohalikud ise  aiamaadel värskeid toidusaadusi) &lt;&lt; suurendab tervisliku toidu kättesaadavust
d) Toitlustus sotsiaal- ja tervishoiuasutustes (kas kvaliteeti on analüüsitud ja tehtud tegevusi parandamiseks) &lt;&lt; suurendab tervisliku toidu kättesaadavust
e) Toitlustus  haridusasutustes (vt vastavat indikaatorit eespool)  &lt;&lt; suurendab tervisliku toidu kättesaadavust
f) Tervisliku toidu valmistamise oskused (kas kohalikel on soovi korral võimalik osaleda vastavatel koolitustel) &lt;&lt; parandab elanike oskusi
g) Toitumisalane nõustamine, sh lastele ja noortele suunatud toitumisalane nõustamine (kas kohalikel on soovi korral võimalik saada toitumisalast individuaalnõustamist) &lt;&lt; parandab elanike oskusi</t>
  </si>
  <si>
    <t>Kirjeldada, millised järgnevatest kehalist aktiivsust soosivatest tingimustest on KOV-is olemas: 
a) Ühistranspordi kasutusmugavus (vt vastav indikaator eespool) &lt;&lt; soosib igapäevast jalgsi liiklemist
b) Teede ja tänavate heakord ehk valgustatus, aukudeta teed jms (vt vastav indikaator eespool) &lt;&lt; soosib igapäevast jalgsi ja jalgrattaga liiklemist
c) Ümbruskonna puhtus ja korrastatus (et oleks võimalikult vähe katkiseid aknaid, lagunenud maju, soditud seinu, maas vedelevat prügi jms) &lt;&lt; soosib igapäevast jalgsi ja jalgrattaga liiklemist  + värskes õhus sportimist
d) Looduslikud elemendid avalikus ruumis (lilled, põõsad, puud, veekogud, pargid (vt rohealade indikaatorit) &lt;&lt; soosib igapäevast jalgsi ja jalgrattaga liiklemist + värskes õhus sportimist
e) Liikumisharrastuse nõustamine (kas kohalikel on soovi korral võimalik saada vastavat individuaalnõustamist spetsialistilt) &lt;&lt; parandab elanike võimalusi leida sobiv harrastus + säilitada motivatsioon
f) Kehaliselt aktiivsete grupiviisiliste huvitegevuste harrastamise võimalused (kas kohalikel on soovi korral võimalik harrastada nt rahvatantsu, meeskonnaspordialasid, liituda mõne ratta-, suusa- või jooksuklubiga jms, sh nii meestel, naistel, noortel, eakatel) &lt;&lt; kehalise aktiivsuse võimaluste suurendamine</t>
  </si>
  <si>
    <t>Kirjeldada, kas ja kuidas KOV kaasab lastega töötavaid spetsialiste (sh õpetajaid, lastekaitsetöötajaid, noorsootöötajaid, arste, psühholooge, erinevaid nõustajaid jt) KOV-i otsustusprotsessidesse?</t>
  </si>
  <si>
    <t>Üldine koostöö toimine (mõeldud on nii universaalset ennetust kui ka haavatavate ja riskis olevate lastega tegelemist).
a) Kas KOV-is tehakse ennetustegevuste alal koostööd erinevate valdkondade ja asutuste vahel (sh tervishoid, haridus, lastehoid, sisekaitse, hoolekanne, noorsootöö)? Palun nimetada need valdkonnad ja asutused.
b) Kas koostööd tehakse laste heaolu valdkonna planeerimise eesmärgil?
c) Kas toimuvad ennetustegevuste alased arutelud, seminarid või koosolekud erinevate valdkondade ja asutuste töötajate (nt kasvatajad, õpetajad, vallavalitsus, politsei, noorsootöötajad) ühises koosseisus?
d) Kes on koostöö planeerimisse kaasatud? Kas kaasatakse nii juhtivatel positsioonidel olevaid isikuid kui ka spetsialiste?
e) Kas on loodud ennetustegevuste tegevuskava, sh on selge rollijaotus ja on määratud vastutajad tegevuste elluviimiseks?
f) Koostöövõrgustikus analüüsitakse konkreetseid abivajavate laste juhtumeid ja arvestatakse seda ennetustegevuste tegevuskava koostamisel?</t>
  </si>
  <si>
    <t>…</t>
  </si>
  <si>
    <t>NR</t>
  </si>
  <si>
    <t>EESMÄRK / INDIKAATOR</t>
  </si>
  <si>
    <t>HINNANG</t>
  </si>
  <si>
    <t>TULEMUSED EESMÄRKIDE KAUPA</t>
  </si>
  <si>
    <t>E1.1</t>
  </si>
  <si>
    <t>Lapsele ja perele on kättesaadavad teenused, mis aitavad hoida lapse tervist</t>
  </si>
  <si>
    <t>E1.2</t>
  </si>
  <si>
    <t>E1.3</t>
  </si>
  <si>
    <t>Rakendatakse laste riskikäitumise vältimisele ja tervise hoidmisele suunatud ennetustegevusi</t>
  </si>
  <si>
    <t>Toetatakse positiivset vanemlust</t>
  </si>
  <si>
    <t>E2.1</t>
  </si>
  <si>
    <t>Lastele on tagatud mitmekülgsed arengut toetavad võimalused</t>
  </si>
  <si>
    <t>Kõikidele lastele on loodud võimalused omandada alus- ja põhiharidus, soovijatele on kättesaadav kesk- ja kutseharidus</t>
  </si>
  <si>
    <t>i1.1.1</t>
  </si>
  <si>
    <t>i1.1.2</t>
  </si>
  <si>
    <t>i1.1.3</t>
  </si>
  <si>
    <t>i1.2.1</t>
  </si>
  <si>
    <t>i1.2.2</t>
  </si>
  <si>
    <t>i1.2.3</t>
  </si>
  <si>
    <t>i1.2.4</t>
  </si>
  <si>
    <t>i1.2.5</t>
  </si>
  <si>
    <t>i1.3.1</t>
  </si>
  <si>
    <t>i1.3.2</t>
  </si>
  <si>
    <t>i1.3.3</t>
  </si>
  <si>
    <t>i1.3.4</t>
  </si>
  <si>
    <t>i2.1.2</t>
  </si>
  <si>
    <t>i2.1.3</t>
  </si>
  <si>
    <t>i2.1.4</t>
  </si>
  <si>
    <t>i2.1.5</t>
  </si>
  <si>
    <t>E2.2</t>
  </si>
  <si>
    <t>i2.2.1</t>
  </si>
  <si>
    <t>E2.3</t>
  </si>
  <si>
    <t>i2.3.1</t>
  </si>
  <si>
    <t>i2.3.2</t>
  </si>
  <si>
    <t>Loodud on võimalused laste ja perede sotsiaalse kaitstuse tagamiseks ja probleemidega tegelemiseks</t>
  </si>
  <si>
    <t>i3.1.1</t>
  </si>
  <si>
    <t>Lapsed ja pered on sotsiaalselt kaitstud (sh sotsiaaltoetused ja -teenused)</t>
  </si>
  <si>
    <t>Abivajavatele lastele on loodud võimalused probleemidega toimetulekuks</t>
  </si>
  <si>
    <t>E3.1</t>
  </si>
  <si>
    <t>E3.2</t>
  </si>
  <si>
    <t>i3.2.1</t>
  </si>
  <si>
    <t>i3.2.2</t>
  </si>
  <si>
    <t>i3.2.3</t>
  </si>
  <si>
    <t>i3.2.4</t>
  </si>
  <si>
    <t>i3.2.5</t>
  </si>
  <si>
    <t>i3.2.6</t>
  </si>
  <si>
    <t>i3.2.7</t>
  </si>
  <si>
    <t>i3.2.8</t>
  </si>
  <si>
    <t>i3.2.9</t>
  </si>
  <si>
    <t>E4.1</t>
  </si>
  <si>
    <t>i4.1.1</t>
  </si>
  <si>
    <t>i4.1.2</t>
  </si>
  <si>
    <t>i4.1.3</t>
  </si>
  <si>
    <t>E4.2</t>
  </si>
  <si>
    <t>Lastele on tagatud turvaline elukeskkond (nt asutused ja avalik ruum on tervislikud ja turvalised, loodud on võimalused erivajadustega inimestele, lastega töötavad inimesed oskavad turvalisust tagada jne)</t>
  </si>
  <si>
    <t>i4.2.1</t>
  </si>
  <si>
    <t>i4.2.2</t>
  </si>
  <si>
    <t>i4.2.3</t>
  </si>
  <si>
    <t>i4.2.4</t>
  </si>
  <si>
    <t>i4.2.5</t>
  </si>
  <si>
    <t>i4.2.6</t>
  </si>
  <si>
    <t>i4.2.7</t>
  </si>
  <si>
    <t>i4.2.8</t>
  </si>
  <si>
    <t>i4.2.9</t>
  </si>
  <si>
    <t>i4.2.11</t>
  </si>
  <si>
    <t>i4.2.12</t>
  </si>
  <si>
    <t>i4.2.13</t>
  </si>
  <si>
    <t>E5.1</t>
  </si>
  <si>
    <t>i5.1.1</t>
  </si>
  <si>
    <t>i5.1.2</t>
  </si>
  <si>
    <t>i5.1.3</t>
  </si>
  <si>
    <t>i5.1.4</t>
  </si>
  <si>
    <t>i5.2.1</t>
  </si>
  <si>
    <t>E5.2</t>
  </si>
  <si>
    <t>E5.3</t>
  </si>
  <si>
    <t>i5.3.1</t>
  </si>
  <si>
    <t>Lastele on loodud mitmekülgsed mitteformaalse õppimise võimalused ning tingimused osalus- ja kuuluvuskogemuse saamiseks</t>
  </si>
  <si>
    <t>E2.2 Lastele on loodud mitmekülgsed võimalused noorsootöös osalemiseks ning osalus- ja kuuluvuskogemuse saamiseks</t>
  </si>
  <si>
    <t>Võimalused noorsootöös osalemiseks ning osalus- ja kuuluvuskogemuse saamiseks</t>
  </si>
  <si>
    <t>Kirjeldada noorsootöö toimimist KOV-is järgmiste eesmärkide abil (võttes arvesse nii tänast vajadust kui ka tulevikuprognoosi):
- noortel on võimalus osaleda huvihariduses,
- noortel on võimalus osaleda huvitegevuses (nt üldharidus- ja kutsekoolides, avatud noortekeskustes ja mujal),
- noortel on võimalus osaleda avatud noorsootöös (avatud noortekeskustes ja - tubades),
- noortel on võimalus osaleda noortemalevas,
- noortel on võimalus osaleda noorteühingutes, noorteorganisatsioonides ja õpilasesinduses,
- noortel on võimalus osaleda noortelaagrites (noortelaagrid, projektlaagrid),                                                                                                     
- toimivad noorte osaluse põhimõtetele (valitud noorte poolt, koosneb eri vanuserühmadesse kuuluvatest noortest, osaleb KOV-i otsustusprotsessis, esindab noorte huve) vastavad osaluskogud (valla/linna noortekogud) ja KOV toetab noorte osalust maakondliku ja riikliku taseme noortekogudes.
- ette on nähtud rahaline ja mitte-rahaline toetus õpilasesindustele ja osaluskogudele
- noorte kodanikualgatuse rahaliseks ja mitte-rahaliseks toetamiseks on loodud mehhanism ning seda rakendatakse
- noorsootöö võimalusi pakutakse mitmekülgsetes valdkondades (nt muusika, kunst, loodus, keskkond, tehnika, sport, üldkultuur, kodanikukasvatus, rahvusvaheline koostöö),
- loodud on võrdsed võimalused mitteformaalses õppes osalemiseks (nt toetused või soodustused vähemate võimalustega noortele, ühistranspordiga ligipääs, füüsiline ligipääs erivajadustega noortele jne),
- toimuvad regulaarsed uuringud ja andmete kogumine noorsootöö tegevuste ja neis osalemise kohta (noorte rahuolu, tegevuste vastavus vajadustega, osalus noorsootöös),
- noortele on tagatud mitmekülgsed võimalused ettevõtlikkuse suurendamiseks  (nt õpilasfirmad, ettevõtl(ikk)usõppe valikaine, ettevõtl(ikk)usega seotud projektid vms),
- soodustatakse noorte kodanikuteadlikkuse suurendamist, kodanikukasvatuse tõhustamist ja mitmekultuurilisuse väärtustamist (nt kodanikukasvatusliku sisuga programmides osalemise toetamine, vabatahtliku tegevuse toetamine Eestis ja välismaal)</t>
  </si>
  <si>
    <t>Noorte kaasatus noorsootöösse</t>
  </si>
  <si>
    <t>Statistilised näitajad ja nende võrdlus Eesti keskmiste näitajatega ja sihttasemetega (nt indikaator 2.2.2)</t>
  </si>
  <si>
    <t xml:space="preserve">Noori huvikooli kohta - võrdlus Noortevaldkona arengukava 2014-2020 eesmärkidega;
Algtase 2012: 596
Sihttase 2020: 400 </t>
  </si>
  <si>
    <t>Noori noortekeskuste kohta - võrdlus Noortevaldkona arengukava 2014-2020 eesmärkidega;
Algtase 2012: 1384
Sihttase 2020: 1000</t>
  </si>
  <si>
    <t>Noorsootöö kättesaadavus KOV-s</t>
  </si>
  <si>
    <t xml:space="preserve"> 2.2.3</t>
  </si>
  <si>
    <t xml:space="preserve"> 2.2.4</t>
  </si>
  <si>
    <t>E2.3 Tagatud on hariduse omandamist toetavad teenused</t>
  </si>
  <si>
    <t>KOV (vajadusel päring Maavalitsuselt)</t>
  </si>
  <si>
    <t>Lähisuhtevägivalla käigus toime pandud kuriteojuhtumid</t>
  </si>
  <si>
    <t xml:space="preserve"> </t>
  </si>
  <si>
    <t>Väärkoheldud lastele suunatud tugi</t>
  </si>
  <si>
    <t>Alaealiste vastu toime pandud rasked kuriteod (tabelis kuritegude arv) juhtumite arv viimasel 5 aastal, vanusevahemike lõikes (0-7, 8-17), kordaja 1000 lapse kohta</t>
  </si>
  <si>
    <t>juhtumite arv</t>
  </si>
  <si>
    <t>Hädaohus olev laps on laps, kes on tingimustes, mis ohustavad tema elu ja tervist või kes ise oma käitumise või tegutsemisega ohustab oma tervist ja arengut ning kes vajab sotsiaalametnike sekkumist ümbritsevate tingimuste parandamiseks.</t>
  </si>
  <si>
    <t>Laste ja perede heaolu profiili hinnangute raport</t>
  </si>
  <si>
    <t>2.1.1 Laste arv formaalhariduses</t>
  </si>
  <si>
    <t>2.1.3 Keskhariduse tasemel õppurite jagunemine üldkeskhariduse ja kutsekeskhariduse vahel</t>
  </si>
  <si>
    <t>Hinnang</t>
  </si>
  <si>
    <t>Tugevused ja nõrkused</t>
  </si>
  <si>
    <t>Laste ja perede heaolu profiili tulemuste kokkuvõtte raport</t>
  </si>
  <si>
    <t>1.2.2 Õnnetusjuhtumid</t>
  </si>
  <si>
    <t>Prioriteet (kõrge, keskmine, madal)</t>
  </si>
  <si>
    <t>KOV-i noorte arv KOV-i osaluskogus</t>
  </si>
  <si>
    <t>E5 Laste ja perede heaolu tagamine toimub  kvalifitseeritud spetsialistide poolt ja erinevate valdkondade koostöös</t>
  </si>
  <si>
    <t>1) Kas ja kuidas on KOV osalenud hädaohus lapse juhtumite menetlemisel/korraldamisel?
2) Kas KOV-il on kontakt/koostöö operatiivüksustega?
3) Kas KOV-is on kriisiabi kättesaadav (sh turvakodu teenus, kriisinõustamine jms)?</t>
  </si>
  <si>
    <t>Alaealiste vastu toime pandud rasked kuriteod (tabelis kuritegude arv), kordaja 1000 lapse kohta.</t>
  </si>
  <si>
    <t>KOV-i osaluskogus osalevate noorte osakaal</t>
  </si>
  <si>
    <t>Noorsootöötajate olemasolu ja kutsetunnistuse või erialase kõrghariduse omamine</t>
  </si>
  <si>
    <t>Huvikoolide arv</t>
  </si>
  <si>
    <t>Huvikoolide arv KOV-is</t>
  </si>
  <si>
    <t>Noortekeskuste arv KOV-is</t>
  </si>
  <si>
    <t>Laste ja perede heaolu profiili kontekstiindikaatorid</t>
  </si>
  <si>
    <t>0.8 Demograafiline tööturusurve indeks</t>
  </si>
  <si>
    <t>0.7 Registreeritud töötus</t>
  </si>
  <si>
    <t>0.5 Ränne</t>
  </si>
  <si>
    <t>0.4 Ülalpeetavate määr</t>
  </si>
  <si>
    <t>0.3 Lastega leibkondade arv</t>
  </si>
  <si>
    <t>0.2 Laste arv ja osakaal rahvastikust</t>
  </si>
  <si>
    <t>0.1 Rahvaarv, tööealine elanikkond</t>
  </si>
  <si>
    <t>0.9 Palgatöötajate keskmine brutotulu</t>
  </si>
  <si>
    <t>0.10 Loomulik iive: loomuliku iibe kordaja</t>
  </si>
  <si>
    <t>Loomuliku iibe kordaja: loomulik iive 1000 elaniku kohta</t>
  </si>
  <si>
    <t>0.11 Emakeel</t>
  </si>
  <si>
    <t>0.12 Haridustase</t>
  </si>
  <si>
    <t>Alghariduseta + algharidus + põhihariduseta kutseharidus + üldpõhiharidus + põhiharidus + kutseharidus põhihariduse baasil</t>
  </si>
  <si>
    <t>Madal</t>
  </si>
  <si>
    <t>Keskmine</t>
  </si>
  <si>
    <t>Kõrge</t>
  </si>
  <si>
    <t>KOV-is</t>
  </si>
  <si>
    <t>Eestis keskmiselt</t>
  </si>
  <si>
    <t>E2 Lastele on tagatud mitmekülgsed arengut toetavad tingimused</t>
  </si>
  <si>
    <t>2.1.4 Koolikohustuse täitmine</t>
  </si>
  <si>
    <t>2.1.5 Hariduslike erivajadustega (HEV) laste osalemine formaalhariduses</t>
  </si>
  <si>
    <t>2.1.6 Erikoolides käivad lapsed</t>
  </si>
  <si>
    <t>Alaealiste poolt toime pandud alkoholiseaduse rikkumised</t>
  </si>
  <si>
    <t>rikkumiste arv</t>
  </si>
  <si>
    <t>rikkumiste arv 1000 lapse kohta</t>
  </si>
  <si>
    <t>2.2.4 Organiseeritud osalusvõimalused</t>
  </si>
  <si>
    <t>2.3.1 Hariduslikud tugiteenused</t>
  </si>
  <si>
    <t>KOV-i poolt osutatavatele hariduslikele tugiteenustele kuluv osakaal KOV-i aastasest eelarvest, %</t>
  </si>
  <si>
    <t xml:space="preserve">sisseostetavate hariduslike tugiteenuste osakaal KOV-i aastasest eelarvest, % </t>
  </si>
  <si>
    <t>hariduslikele tugiteenustele kuluv osakaal kokku, %</t>
  </si>
  <si>
    <t>Hariduslikud tugiteenused on erinevad teenused, mida KOV osutab ise või ostab teenusena sisse selleks, et suurendada hariduse kättesaadavust, kvaliteeti ja hariduses osalevate inimeste heaolu.</t>
  </si>
  <si>
    <t>Koolitransporti kasutavate õpilaste arv</t>
  </si>
  <si>
    <t>3.1.1 Kohalikud sotsiaaltoetused- ja teenused lastega peredele</t>
  </si>
  <si>
    <t>3.2.1 Vanemliku hoolitsuseta ja abivajavad lapsed</t>
  </si>
  <si>
    <t>3.2.2 Puudega ja psüühikahäiretega (sh käitumishäiretega) laste toetamine</t>
  </si>
  <si>
    <t>3.2.3 Väärkoheldud lastele suunatud tugi</t>
  </si>
  <si>
    <t>3.2.5 Süütegusid toime pannud lastele toe pakkumine</t>
  </si>
  <si>
    <t>4.2.7 Alkoholi tarvitamist mõjutav elukeskkond</t>
  </si>
  <si>
    <t>5.1.2 Lastega töötavad inimesed formaalhariduses ja nende kvalifikatsioon</t>
  </si>
  <si>
    <t>Tugevused</t>
  </si>
  <si>
    <t>Nõrkused</t>
  </si>
  <si>
    <t>1)
2)
3)</t>
  </si>
  <si>
    <t>KOONDHINNANG</t>
  </si>
  <si>
    <t>kõrge prioriteet</t>
  </si>
  <si>
    <t>keskmine prioriteet</t>
  </si>
  <si>
    <t>madal prioriteet</t>
  </si>
  <si>
    <r>
      <t>E 1.1 Lapsele ja perele on kättesaadavad teenused, mis aitavad hoida lapse tervist</t>
    </r>
    <r>
      <rPr>
        <b/>
        <sz val="11"/>
        <color theme="1"/>
        <rFont val="Calibri"/>
        <family val="2"/>
        <charset val="186"/>
        <scheme val="minor"/>
      </rPr>
      <t/>
    </r>
  </si>
  <si>
    <t>E 3.1 Lapsed ja pered on sotsiaalselt kaitstud (sh sotsiaaltoetused ja -teenused)</t>
  </si>
  <si>
    <t>E 4.1 KOV-i tegevus laste heaolu tagamisel on läbimõeldud ja laste huvidest lähtuv</t>
  </si>
  <si>
    <t>E 5.1 Laste ja perede heaolu tagamisega tegelevad kvalifitseeritud spetsialistid</t>
  </si>
  <si>
    <t>Eesmärk</t>
  </si>
  <si>
    <t>Alaeesmärk</t>
  </si>
  <si>
    <t>Indikaator</t>
  </si>
  <si>
    <t>Selgitus</t>
  </si>
  <si>
    <t>1.1.</t>
  </si>
  <si>
    <t>1.1.1.</t>
  </si>
  <si>
    <t>1.1.2.</t>
  </si>
  <si>
    <t>1.1.3.</t>
  </si>
  <si>
    <t xml:space="preserve">Kas koolilaste tervise ülevaatuse tulemusi analüüsitakse, tehakse sellest tulenevaid järeldusi? 
Koolitervishoiu aruannetele tuginedes kirjeldada erinevas kooliastmes õpilaste kõige sagedamini esinevaid terviseprobleeme. Mis muutused on viimase viie aasta jooksul õpilaste tervises toimunud? </t>
  </si>
  <si>
    <t>1.2.</t>
  </si>
  <si>
    <t>1.2.1.</t>
  </si>
  <si>
    <t>1.2.2.</t>
  </si>
  <si>
    <t>1.2.3.</t>
  </si>
  <si>
    <t>1.2.4.</t>
  </si>
  <si>
    <t>Kirjeldada: 
a) Kas KOV-is organiseeritakse lastele suunatud tuleohutuse alaseid õppuseid? Millise sagedusega? Kui suur hulk lastest on saanud tuleohutuse alase koolituse?
b) Kas ja kuidas korraldab KOV lastega leibkondade kodude seiret tuleohutuse tagamise seisukohast?</t>
  </si>
  <si>
    <t>1.2.5.</t>
  </si>
  <si>
    <t>Sisestada laste surmade arv. Kirjeldada:
a) Kas ja kuidas KOV analüüsib laste surmajuhtumeid (sh nende põhjuseid, asukohti, vanuserühmi) ning planeerib selle alusel ennetustegevusi? Mis on peamised surmajuhtumite põhjused?</t>
  </si>
  <si>
    <t>1.3.</t>
  </si>
  <si>
    <t>1.3.1.</t>
  </si>
  <si>
    <t>1.3.2.</t>
  </si>
  <si>
    <t>1.3.3.</t>
  </si>
  <si>
    <t>1.3.4.</t>
  </si>
  <si>
    <t>Statistiline ülevaade lähisuhtevägivalla käigus toime pandud kuriteojuhtumitest. Kirjeldada KOV-i perevägivalla ennetusega seotud tegevusi järgmiste suunavate küsimuste abil:
a) Milliste tegevuste/teenustega ennetatakse KOV-is peresuhte vägivalda? 
b) Kas KOV-is korraldatakse perevägivalla ennetamise kampaaniaid? 
c) Kas KOV toetab rahaliselt perevägivalla ennetamise kampaaniaid? Mis on toetuse osakaal kampaania kogukuludest (%)? 
d) Kas ja kuidas on kaardistatud paarisuhte koolituste vajadus kogukonnas? Kas vajajatele on tagatud paarisuhte koolituste kättesaadavus? 
e) Kas KOV teeb perevägivalla ennetamisel koostööd politseistruktuuridega (kirjeldada, anda hinnang hea/rahuldav/mitterahuldav, põhjendada)?</t>
  </si>
  <si>
    <t>2.1.</t>
  </si>
  <si>
    <t>2.1.1.</t>
  </si>
  <si>
    <t>2.1.2.</t>
  </si>
  <si>
    <t>Esitada alushariduses ja lastehoius osalevate laste osakaal. Kirjeldada alushariduse ja lastehoiu kättesaadavust vastates järgmistele suunavatele küsimustele:
a) Kas alusharidus ja lastehoid on kõigile soovijatele kättesaadav? Lisada põhjendus.
b) Kas ja kuidas toetab KOV majanduslikes raskustes olevate perede alushariduse ja lastehoiu kättesaadavust (nt tasuta lasteaiakohtade näol)?
c) Kas ja kuidas planeerib KOV lasteaia- ja lastehoiu kohtade arvu, et oleks tagatud iga-astane optimaalne tase?
d) Palun põhjendada, miks teatud hulk lastest ei osale alushariduses ega lastehoius (nt pole lasteaiakohti, peredel puudub raha)?</t>
  </si>
  <si>
    <t>2.1.3.</t>
  </si>
  <si>
    <t>Sisestada kutseharidust omandavate laste arv ja üldkeskharidust omandavate laste arv. 
(Laste osakaalud arvutatakse automaatselt.).
Kirjeldada KOV-i tegevusi keskharidust omandavate õpilaste toetamisel.
a) Kuidas KOV toetab keskharidust omandavaid õpilasi? Kui tugi erineb, siis tooge erinevused eraldi välja kutsehariduse ja üldkeskhariduse lõikes (nt ühistranspordi kompensatsioon). 
b) Kas KOV suunab oma kogukonna laste edasisi karjäärivalikuid soodustades hilisemat töö saamist KOV-is? Kuidas?
c) Kuivõrd kutsehariduses õppijate riskikäitumine on kõrgem, siis kas KOV osutab neile täiendavat tähelepanu/teenuseid vmt?</t>
  </si>
  <si>
    <t>2.1.4.</t>
  </si>
  <si>
    <t>2.1.5.</t>
  </si>
  <si>
    <t>2.1.6.</t>
  </si>
  <si>
    <t>2.2.</t>
  </si>
  <si>
    <t>2.2.1.</t>
  </si>
  <si>
    <t>2.2.2.</t>
  </si>
  <si>
    <t>2.2.3.</t>
  </si>
  <si>
    <t>2.2.4.</t>
  </si>
  <si>
    <t>Tuua välja KOV-i noorte arv, kes osalevad maakondlikus noortekogus, ja KOV-i noorte arv, kes osalevad KOV-i osaluskogus. Mõlema näitaja puhul esitada osalebate noorte osakaal kõikidest noortest.</t>
  </si>
  <si>
    <t>2.3.</t>
  </si>
  <si>
    <t>2.3.1.</t>
  </si>
  <si>
    <t>2.3.2.</t>
  </si>
  <si>
    <t>Esitada koolitransporti kasutavate õpilaste arv aastate lõikes. 
Kirjeldada koolitranspordi korralduse järgmisi aspekte:
a) Kas KOV hindab vajadust koolitranspordi järele ja teeb selle alusel otsuseid transpordi korraldamisel?
b) Koolitranspordi kasutusmugavus (palju aega kulub õpilastel keskmiselt iga päev koolitee läbimiseks? Kuivõrd võimaldab graafik õpilastel osaleda huvitegevustes?)
c) Kas KOV korraldab koolibussi teenust või kasutatakse maakonnaliine?
d) Kuidas on tagatud ohutud busside peatuskohad? 
e) Kasutatavate transpordivahendite turvalisus (busside tehniline korrasolek; turvavööde olemasolu jms).
f) Kasutajate rahulolu (kas ja milliseid ettepanekuid on õpilased, lapsevanemad, koolid jt teinud koolitranspordi korralduse muutmiseks ning mis neist ettepanekutest on saanud?).
g) Kas koolitransport on tagatud ka liikumispuudega lastele?</t>
  </si>
  <si>
    <t>3.1.</t>
  </si>
  <si>
    <t>3.1.1.</t>
  </si>
  <si>
    <t>Statistiline ülevaade järgmistest näitajatest: rahuldatud toimetulekutoetuse taotluste arv, nimetatud arvu suhe kogurahvastikku (%), laste ja perede sotsiaalse kaitse kulud KOV-i eelarves ning laste ja perede sotsiaalsele kaitse kulude osakaal KOV-i eelarvest (%).
Kirjeldada peredele makstavate sotsiaaltoetuste ja -teenuste olukorda (NB!  KOV-i poolt vahendatavaid riiklikke toetusi pole vaja kirjeldada). Kas vajajatele on sotsiaaltoetused võimaldatud/tagatud?
Loetleda 5 olulisemat lastega peredele pakutavad sotsiaalteenused (sh teenused, mille osas on olemas kokkulepped teenuse osutajaga juhuks, kui teenuse järgi vajadus tekib (nt lepingu MTÜ-dega).
Kirjeldada iga teenuse lõikes järgnevat:
a) Kas teenuse järele on nõudlust?
b) Kas olemasolevad teenused rahuldavad vajaduse (nõudluse)?
c) Kas teenuste järjekorrad/ooteaeg on probleemiks (kui jah, siis kas ja mida tehakse probleemide leevendamiseks)?
d) Kas teenus on saajale tasuline? Kuidas on teenus rahastatud? Kas teenuse hind on takistanud teenuse kättesaadavust vajajatele?
f) Kas kõigile kasutajatele on olemas teenusele ligipääs ühistranspordiga (sh KOV-i äärealadelt vms)? Kui jah, siis kas on olemas kord transpordikulude hüvitamiseks, kui kulud on kellelegi takistuseks teenuseni pääsemiseks?
g) Kas teenus on mugavalt ligipääsetav liikumisraskustega inimestele (hoonesse sissepääs ja liikumine hoones)?
h) Kas teenus on kättesaadav ka teistes keeltes, kui selle järele peaks vajadus olema?</t>
  </si>
  <si>
    <t>3.2.</t>
  </si>
  <si>
    <t>3.2.1.</t>
  </si>
  <si>
    <t xml:space="preserve">Statistiline ülevaade järgmistest KOV-i näitajatest: orvude, vanemliku hoolitsuseta ja abivajavate laste arv (st lapsed, kes jäid aruande aasta lõpus arvele); mitteinstitutsionaalsel asendushooldusel viibivate laste arv; institutsionaalsel asendushooldusel viibivate laste arv.
Anda kvalitatiivne ülevaade järgmistel teemadel:
a) Kas KOV seirab oma kogukonda tuvastamaks abivajavaid lapsi (sh vanemlikku hooletusse jäetud lapsi, perest eraldatud lapsi)?
b) Kas abivajavatele lastele on abi tagatud? 
c) Milliseid teenuseid (või tegevusi) osutab KOV abivajavate lastega (sh vanemlikku hooletusse jäetud ja perest eraldatud lapsed) tegelemisel? 
d) Mis on olnud põhjused perest eraldamiseks ning kuhu on lapsed paigututud (kas on institutsionaalne või mitte-institutsionaalne)?
e) kui palju on KOV-is lapsi (ja mis vanuses), kes veedavad kodus suure osa ajast iseseisvalt (ilma vanemateta, sh vanemad on kaugel/välismaal tööl). Kui olukord on aastatega muutunud, siis tuua välja võimalikud põhjused. Hinnata juhtumipõhiselt.
</t>
  </si>
  <si>
    <t>3.2.2.</t>
  </si>
  <si>
    <t>Esitada statistika, kui palju on puudega ja psüühikahäiretega (sh käitumishäiretega) lapsi vanusevahemike lõikes 0-7 ja 8-17. Välja tuua puudega ja psüühikahäiretega laste koguarv ning kui võimalik ja asjakohane siis ka puude liikide lõikes (liikumispuue, vaimupuue, kuulmispuue, nägemispuue, liitpuue, psüühikahäire (sh käitumishäired), keele- ja kõnepuue, muu puue).
Kirjeldada:
a) Milliseid toetavaid teenuseid pakutakse erinevat liiki puudega ja psüühikahäiretega lastele? 
Esitada loendina koos osutajaga (KOV, riik, erasektor)
b) Kas teenuste järele on vajadus ja kas KOV-i teenused rahuldavad selle vajaduse?
c) Milline on teenuste kvaliteet?
d) Kas ja millised teenused on puudu, mille järele on KOV-is vajadus?</t>
  </si>
  <si>
    <t>3.2.3.</t>
  </si>
  <si>
    <t>Esitada statistika järgmiste näitajate kohta: alaealiste vastu toime pandud raskete kuritegude juhtumite arv; juhtumite arv 100 lapse kohta. Kirjeldada:
a) Kas ja millist tuge pakub KOV väärkoheldud lastele (sh milliseid tugiteenuseid on pakutud, nt nõustamine, teraapia, turvakodu jms) väärkohtlemise liikide lõikes?
b) Milline on ohvriabiteenuse kättesaadavus?</t>
  </si>
  <si>
    <t>3.2.4.</t>
  </si>
  <si>
    <t>3.2.5.</t>
  </si>
  <si>
    <t>Esitada laste poolt toimepandud väärtegude arv ja kuritegude arv ning süütegude arv (kokku väärteod + kuriteod) 1000 lapse kohta. Kirjeldada:
a) Milliseid toetavaid teenuseid pakub KOV õigusrikkumise toime pannud lastele (sh nõustamine, teraapia jms)?
b) Kas teenuste järele on vajadus ja kas KOV-i teenused rahuldavad selle vajaduse?
c) Kas teenused on tõhusad/tulemuslikud?</t>
  </si>
  <si>
    <t>3.2.6.</t>
  </si>
  <si>
    <t>Kirjeldada:
a) Kas KOV-il on ülevaade oma territooriumil elavatest lastest, kes vajavad sotsiaalse rehabilitatsiooni teenust (vt definitsiooni: www.sm.ee/et/sotsiaalne-rehabilitatsioon)?
b) Kas KOV-il on ülevaade territooriumil/regioonis sotsiaalse rehabilitatsiooni teenuse osutajatest? (Välja tuua loetelu, arv kokku)
c) Kas ja kuidas tagab KOV sotsiaalse rehabilitatsiooni kättesaadavuse?</t>
  </si>
  <si>
    <t>3.2.7.</t>
  </si>
  <si>
    <t>Kirjeldada lastega perede eluruumide elamistingimuste olukorda (sh munitsipaalpinnad) ja KOV-i tegevusi järgmiste suunavate küsimuste abil:
a) Kas KOV-il on ülevaade abivajavate lastega leibkondade eluruumide elamistingimustest? Kas KOV-i erinevad spetsialistid (LK-töötaja, ehitusnõunik jt) teevad omavahel koostööd, et olukorda kaardistada?
b) Kui jah, siis milliseks hindate abivajavate laste eluruumide elamistingimuste olukorda KOV-is?
c) Kas ja kuidas toetab KOV kehvade eluruumide elamistingimustega leibkondasid?</t>
  </si>
  <si>
    <t>3.2.8.</t>
  </si>
  <si>
    <t>3.2.9.</t>
  </si>
  <si>
    <t>Kirjeldada, kas ja kuidas arvestab KOV abivajavate laste emotsionaalseid vajadusi (nt suhtevõrgustik, läbisaamine vanematega, koolikiusamine).</t>
  </si>
  <si>
    <t>4.1.</t>
  </si>
  <si>
    <t xml:space="preserve"> KOV-i tegevus laste heaolu tagamisel on läbimõeldud ja laste huvidest lähtuv</t>
  </si>
  <si>
    <t>4.1.1.</t>
  </si>
  <si>
    <t>Välja tuua, kas KOV-i ametlikus dokumentatsioonis on laste ja perede heaolu mõjutavad prioriteedid käsitletud: formaalne ja mitteformaalne haridus, laste osalus ja kuuluvuskogemus (sh õpilasesindused, noortevolikogu jmt), laste teavitamine ja nõustamine, probleemide ennetamine ning laste õigusrikkumistele tõhus reageerimine, keskkonna turvalisus ja tervislikkus, kogukonna (sh laste) kaasamine ja arvestamine otsustusprotsessides jmt.
Kirjeldada, kuidas KOV hindab planeeritud ja arengukavas kajastatud tegevuste mõju.</t>
  </si>
  <si>
    <t>4.1.2.</t>
  </si>
  <si>
    <t xml:space="preserve">Kirjeldada, kas KOV või mõni KOV-i allasutus või KOV-i territooriumil asuv organisatsioon on läbi teinud noorsootöö kvaliteedi hindamise, EQUASSi, noorteühenduste enesehindamise, haridusasutuste sisehindamise, CAFi. </t>
  </si>
  <si>
    <t>4.1.3.</t>
  </si>
  <si>
    <t>Hinnata KOV-i tegevust seoses laste ja perede toetamiseks vajalike eelduste ja tingimuste (sh huvide ja rahulolu) hindamisel järgmiste suunavate eesmärkide abil:
a) Regulaarselt kogutakse andmeid laste heaolu olukorra kohta (nii lastega perede kui ka vahetult laste enda käest).
b) Regulaarselt tehakse uuringuid (sh küsitlusi) laste vajaduste ja huvide kohta info kogumiseks (sh lastega perede ja vahetult laste enda käest)
c) Kogutakse andmeid laste huvide, vajaduste ja rahulolu kohta, kogutud andmeid analüüsitakse ning selle põhjal viiakse läbi parendustegevusi. 
d) Laste prioriteetide seadmisel on lähtutud KOV-i laste olukorrast ja vajadustest ning konkreetse piirkonna eripärast.  
Indikaator on täidetud kui KOV-il on ülevaade enda laste olukorrast, vajadustest ja konkreetse piirkonna eripärast ning KOV on neid laste heaolu tegevuste planeerimisel arvestanud.</t>
  </si>
  <si>
    <t>4.2.</t>
  </si>
  <si>
    <t>4.2.1.</t>
  </si>
  <si>
    <t>4.2.2.</t>
  </si>
  <si>
    <t>4.2.3.</t>
  </si>
  <si>
    <t>4.2.4.</t>
  </si>
  <si>
    <t>4.2.5.</t>
  </si>
  <si>
    <t>4.2.6.</t>
  </si>
  <si>
    <t>4.2.7.</t>
  </si>
  <si>
    <t>4.2.8.</t>
  </si>
  <si>
    <t>4.2.9.</t>
  </si>
  <si>
    <t>4.2.10.</t>
  </si>
  <si>
    <t xml:space="preserve">Esitada järgnev statistika: kuritegude absoluutarv, isikuvsataste kuritegude arv, laste vastu suunatud kuritegude arv, kuritegude arv 1000 elaniku kohta. </t>
  </si>
  <si>
    <t>4.2.11.</t>
  </si>
  <si>
    <t>4.2.12.</t>
  </si>
  <si>
    <t>4.2.13.</t>
  </si>
  <si>
    <t>Laste ja perede heaolu tagamine toimub  kvalifitseeritud spetsialistide poolt ja erinevate valdkondade koostöös</t>
  </si>
  <si>
    <t>5.1.</t>
  </si>
  <si>
    <t>5.1.1.</t>
  </si>
  <si>
    <t>Statistiline ülevaade lastekaitseametnike arvust ja laste arvust ühe lastekaitseametniku kohta. 
Hinnata KOV-i lastekaitse funktsiooni täitmist vastates järgmistele küsimustele:
1) Kas KOV-is on täiskoormusega lastekaitsetöötaja(d) või täidab seda funktsiooni teisel ametipostil olev isik?
2) Kas laste arvu suhe lastekaitsetöötaja kohta on optimaalne ning rahuldab vajaduse (vastavalt lastekaitse kontseptsioonile on soovituslik suhe 1:1000)? 
3) Kas lastekaitsetöötaja jõuab abivajavate lastega tegelemisele lisaks tegeleda ka ennetustööga?
4) Kas lastekaitsetöötaja kvalifikatsioon vastab Lastekaitseseaduse nõuetele?
5) Kas KOV toetab kvalifikatsiooni tõstmist, töötaja individuaalset arengut?
6) Kas lastekaitse on tagatud piisaval tasemel või on vajakajäämisi (nt lastekaitsetöötaja ei jõua katta valdkonna vajadust)?
7) Kas KOV toetab oma lastekaitsetöötaja töönõustamisele suunamist?</t>
  </si>
  <si>
    <t>5.1.2.</t>
  </si>
  <si>
    <t>Tuua välja formaalhariduses (seejuures eraldi alushariduses ja põhihariduses) töötavate õpetajate arv ja formaalharidust omandavate õpilaste arv ühe õpetaja kohta (eraldi alushariduse ja põhihariduse lõikes). Samuti hinnata kvalifikatsiooninõuetele vastavate õpetajate osakaalu kõikidest õpetajatest.
Anda KOV-i formaalhariduse tööjõu olukorra ülevaade järgmiste küsimuste abil:
1) Kas õpetajatele (nii alus- kui põhiharidus) on loodud võimalused enese erialaseks täiendamiseks? Kas KOV finantseerib nende täienduskoolitusi?
2) Hinnake, milline on tööjõu liikuvus - kas õpetajad lahkuvad sageli töölt?
3) Milline on õpetajate keskmine tööstaaž? Keskmine iga? Kas see on probleemiks?
4) Kas ja millistest lastega töötavatest spetsialistidest on KOV-is puudus (nt konkreetse eriala õpetajatest, tugipersonalist)? Palun põhjendada.</t>
  </si>
  <si>
    <t>5.1.3.</t>
  </si>
  <si>
    <t>Esitada järgnevad statistilised näitajad: noorsootöötajate arv, laste arv noorsootöötaja kohta, noorsootöötaja kutsega noorsootöötajate arv, noorsootöö kutsega noorsootöötajate osakaal. 
Hinnata järgnevaid punkte:
a) Noorsootöötajad (sh vabatahtlik noorsootöö personal) täidavad seadusest tulenevaid nõudeid.
b) Noorsootöötajad (sh vabatahtlik noorsootöö personal) täidavad noorsootöötaja kutsestandardist tulenevaid ja muid tegevuse ohutusega seotud nõudeid (nt noorte- ja projektlaagri juhataja ning kasvataja kvalifikatsiooninõudeid, suurema riskiga tegevuste puhul tegevuse ohutustehnika ja esmaabinõudeid, Euroopa Noorte Info ja Nõustamise Agentuuri Eryica nõudeid, nõustaja kutsestandardi nõudeid).
c) Noorsootöötajad (sh vabatahtlik noorsootöö personal) täiendavad end järjepidevalt erialakursustel ja täienduskoolitustel. KOV-il on läbimõeldud koolituskord.</t>
  </si>
  <si>
    <t>5.1.4.</t>
  </si>
  <si>
    <t>Kirjeldada, kas ja kuidas KOV kaasab lastega töötavaid spetsialiste (sh õpetajaid, lastekaitsetöötajaid, noorsootöötajaid, arste, psühholooge, erinevaid nõustajaid jt) KOV-i otsustusprotsessidesse.</t>
  </si>
  <si>
    <t>5.2.</t>
  </si>
  <si>
    <t>5.2.1.</t>
  </si>
  <si>
    <t>Hinnata üldist koostöö toimimist (mõeldud on nii universaalset ennetust kui ka haavatavate ja riskis olevate lastega tegelemist) vastates järgmistele küsimustele:
a) Kas KOV-is tehakse ennetustegevuste alal koostööd erinevate valdkondade ja asutuste vahel (sh tervishoid, haridus, lastehoid, sisekaitse, hoolekanne, noorsootöö)? Palun nimetada need valdkonnad ja asutused.
b) Kas koostööd tehakse laste heaolu valdkonna planeerimise eesmärgil?
c) Kas toimuvad ennetustegevuste alased arutelud, seminarid või koosolekud erinevate valdkondade ja asutuste töötajate (nt kasvatajad, õpetajad, vallavalitsus, politsei, noorsootöötajad) ühises koosseisus?
d) Kes on koostöö planeerimisse kaasatud? Kas kaasatakse nii juhtivatel positsioonidel olevaid isikuid kui ka spetsialiste?
e) Kas on loodud ennetustegevuste tegevuskava, sh on selge rollijaotus ja on määratud vastutajad tegevuste elluviimiseks?
f) Koostöövõrgustikus analüüsitakse konkreetseid abivajavate laste juhtumeid ja arvestatakse seda ennetustegevuste tegevuskava koostamisel?</t>
  </si>
  <si>
    <t>5.3.</t>
  </si>
  <si>
    <t>5.3.1.</t>
  </si>
  <si>
    <t>3,5 - 4,0</t>
  </si>
  <si>
    <t>1,5 - 2,5</t>
  </si>
  <si>
    <t>2,5 - 3,5</t>
  </si>
  <si>
    <t>1 - 1,5</t>
  </si>
  <si>
    <t>Kokkuvõttev hinnang (sh koondhinnangu täpsustus, selgitus või muu kommentaar):</t>
  </si>
  <si>
    <t>STATISTIKA</t>
  </si>
  <si>
    <t>2.2.2 Noorte kaasatus noorsootöösse</t>
  </si>
  <si>
    <t>2.3.2 Koolitranspordi korraldus</t>
  </si>
  <si>
    <t>4.2.10 Kuritegevus</t>
  </si>
  <si>
    <t>5.1.1 Lastekaitsespetsialistide olemasolu ja kvalifikatsioon</t>
  </si>
  <si>
    <t>Sihttase i2.2.2</t>
  </si>
  <si>
    <t>Sihttase i2.2.3</t>
  </si>
  <si>
    <t>1) Noori huvikooli kohta</t>
  </si>
  <si>
    <t>SKA (andmepäring)</t>
  </si>
  <si>
    <t>PPA (andmepäring)</t>
  </si>
  <si>
    <t>KOONDHINNANG ALAEESMÄRGI E1.1 TÄITMISELE</t>
  </si>
  <si>
    <t>Anda KOV-i formaalhariduse tööjõu olukorra ülevaade järgmiste küsimuste abil:
1) Kas õpetajatele (nii alus- kui põhiharidus) on loodud võimalused enese erialaseks täiendamiseks? Kas KOV finantseerib nende täienduskoolitusi?
2) Milline on tööjõu liikuvus - kas õpetajad lahkuvad sageli töölt?
3) Milline on õpetajate keskmine tööstaaž? Keskmine iga? Kas see on probleemiks?
4) Kas ja millistest lastega töötavatest spetsialistidest on KOV-is puudus (nt konkreetse eriala õpetajatest, tugipersonalist)? Palun põhjendada.</t>
  </si>
  <si>
    <t>Kirjeldada noorsootöötajate professionaalsust ja täiendusõppel osalemist järgmiste küsimuste abil:
1) Noorsootöötajad (sh vabatahtlik noorsootöö personal) täidavad seadusest tulenevaid nõudeid.
2) Noorsootöötajad (sh vabatahtlik noorsootöö personal) täidavad noorsootöötaja kutsestandardist tulenevaid vabatahtlikke ja muid tegevuse ohutusega seotud kohustuslikke nõudeid (nt noorte- ja projektlaagri juhataja ning kasvataja kvalifikatsiooninõudeid, suurema riskiga tegevuste puhul tegevuse ohutustehnika ja esmaabinõudeid, Euroopa Noorte Info ja Nõustamise Agentuuri Eryica nõudeid, nõustaja kutsestandardi nõudeid).
3) Noorsootöötajad (sh vabatahtlik noorsootöö personal) täiendavad end järjepidevalt erialakursustel ja täienduskoolitustel. KOV-il on läbimõeldud koolituskord.
4) Kas noorsootöötaja  kvalifikatsioon vastab Lastekaitseseaduse § 20 nõuetele?</t>
  </si>
  <si>
    <t>Kirjeldada KOV-i tegevust seoses vanemlust toetavate programmidega vastates järgmistele küsimustele:
a) Kas KOV-is pakutakse lapsevanematele vanemlust toetavaid programme?
b) Kui pakutakse, siis milliseid programme ja kui sageli (kui suurele sihtrühmale aasta lõikes)?
c) Kas programmid vastavad sisuliselt vajadusele ja on piisavad?
d) Kas programmides saavad osaleda ka vanemad, kes ei kuulu riskirühmadesse?
e) Kas pakkumise osas on tehtud/plaanis teha koostööd naaber KOV-idega?
f) Kas programme viiakse ellu: projektipõhiselt, KOV-i eelarvest ja/ või muudest vahenditest?</t>
  </si>
  <si>
    <t>Kirjeldada KOV-i tegevust seoses laste ja perede toetamiseks vajalike eelduste ja tingimuste (sh huvide ja rahulolu) hindamisel järgmiste suunavate eesmärkide abil:
1) Regulaarselt kogutakse andmeid laste heaolu olukorra kohta (nii lastega perede kui ka vahetult laste enda käest).
2) Regulaarselt tehakse uuringuid (sh küsitlusi) laste vajaduste ja huvide kohta info kogumiseks (sh lastega perede ja vahetult laste enda käest)
3) Kogutakse andmeid laste huvide, vajaduste ja rahulolu kohta, kogutud andmeid analüüsitakse ning selle põhjal viiakse läbi parendustegevusi. 
4) Laste prioriteetide seadmisel on lähtutud KOV-i laste olukorrast ja vajadustest ning konkreetse piirkonna eripärast.  
Indikaator on täidetud kui KOV-il on ülevaade enda laste olukorrast, vajadustest ja konkreetse piirkonna eripärast ning KOV on neid laste heaolu tegevuste planeerimisel arvestanud.</t>
  </si>
  <si>
    <t>Kirjeldada KOV-i lastekaitse funktsiooni täitmist tuginedes järgmistele teemadele:
1) Kas KOV-is on täiskoormusega lastekaitsetöötaja(d) või täidab seda funktsiooni teisel ametipostil olev isik?
2) Kas laste arvu suhe lastekaitsetöötaja kohta on optimaalne ning rahuldab vajaduse (vastavalt lastekaitse kontseptsioonile on soovituslik suhe 1:1000)? 
3) Kas lastekaitsetöötaja jõuab abivajavate lastega tegelemisele lisaks tegeleda ka ennetustööga?
4) Kas lastekaitsetöötaja kvalifikatsioon vastab Lastekaitseseaduse § 20 nõuetele?
5) Kas KOV toetab kvalifikatsiooni tõstmist, töötaja individuaalset arengut?
6) Kas lastekaitse on tagatud piisaval tasemel või esineb vajakajäämisi (nt lastekaitsetöötaja ei jõua katta valdkonna vajadust)?
7) Kas KOV toetab oma lastekaitsetöötaja töönõustamisele suunamist?</t>
  </si>
  <si>
    <t>Kirjeldada KOV-i tegevusi keskharidust omandavate õpilaste toetamisel.
1) Kuidas KOV toetab keskharidust omandavaid õpilasi? Kui tugi erineb, siis tooge erinevused eraldi välja kutsehariduse ja üldkeskhariduse lõikes (nt ühistranspordi kompensatsioon). 
2) Kas KOV suunab oma kogukonna laste edasisi karjäärivalikuid soodustades hilisemat töö saamist KOV-is? Kuidas?
3) Kuivõrd kutsehariduses õppijate riskikäitumine on kõrgem, siis kas KOV osutab neile täiendavat tähelepanu/teenuseid vmt?</t>
  </si>
  <si>
    <t>Hinnangute skaala:</t>
  </si>
  <si>
    <t>n/a; andmed puuduvad vmt</t>
  </si>
  <si>
    <t>sisestusväli (täidetakse profiili vormi täitja poolt)</t>
  </si>
  <si>
    <t>KOONDHINNANG EESMÄRGI E1.2 TÄITMISELE</t>
  </si>
  <si>
    <t>KOONDHINNANG EESMÄRGI E1.3 TÄITMISELE</t>
  </si>
  <si>
    <t>KOONDHINNANG EESMÄRGI E2.1 TÄITMISELE</t>
  </si>
  <si>
    <t>KOONDHINNANG EESMÄRGI E2.2 TÄITMISELE</t>
  </si>
  <si>
    <t>KOONDHINNANG EESMÄRGI E2.3 TÄITMISELE</t>
  </si>
  <si>
    <t>KOONDHINNANG EESMÄRGI E3.1 TÄITMISELE</t>
  </si>
  <si>
    <t>KOONDHINNANG EESMÄRGI E3.2 TÄITMISELE</t>
  </si>
  <si>
    <t>KOONDHINNANG EESMÄRGI E4.1 TÄITMISELE</t>
  </si>
  <si>
    <t>KOONDHINNANG EESMÄRGI E4.2 TÄITMISELE</t>
  </si>
  <si>
    <t>KOONDHINNANG EESMÄRGI E5.1 TÄITMISELE</t>
  </si>
  <si>
    <t>KOONDHINNANG EESMÄRGI E5.2 TÄITMISELE</t>
  </si>
  <si>
    <t>KOONDHINNANG EESMÄRGI E5.3 TÄITMISELE</t>
  </si>
  <si>
    <t>VIIDE</t>
  </si>
  <si>
    <t>Link</t>
  </si>
  <si>
    <t>i2.1.6</t>
  </si>
  <si>
    <t>Sissejuhatuseks</t>
  </si>
  <si>
    <t>Praktilised juhised profiili töövormide täitmiseks</t>
  </si>
  <si>
    <t>Laste ja perede heaolu profiil</t>
  </si>
  <si>
    <t>JUHEND</t>
  </si>
  <si>
    <t>Lastele on tagatud mitmekülgsed arengut toetavad tingimused</t>
  </si>
  <si>
    <t>E2.1 Kõikidele lastele on loodud tingimused omandada alus- ja põhiharidus, soovijatele on kättesaadav kesk- ja kutseharidus</t>
  </si>
  <si>
    <t>Kõikidele lastele on loodud tingimused omandada alus- ja põhiharidus, soovijatele on kättesaadav kesk- ja kutseharidus</t>
  </si>
  <si>
    <t>E2.2 Lastele on loodud mitmekülgsed mitteformaalse õppimise võimalused ning tingimused osalus- ja kuuluvuskogemuse saamiseks</t>
  </si>
  <si>
    <t>Abivajavatele lastele on loodud tingimused probleemidega toimetulekuks</t>
  </si>
  <si>
    <t>E3.2 Abivajavatele lastele on loodud tingimused probleemidega toimetulekuks</t>
  </si>
  <si>
    <t>Lastele on tagatud turvaline elukeskkond (nt asutused ja avalik ruum on tervislikud ja turvalised, loodud on võimalused erivajadustega inimestele)</t>
  </si>
  <si>
    <t>E4.2 Lastele on tagatud turvaline elukeskkond (nt asutused ja avalik ruum on tervislikud ja turvalised, loodud on võimalused erivajadustega inimestele)</t>
  </si>
  <si>
    <t>Allikas</t>
  </si>
  <si>
    <t>Laste arv: 0-17-aastased kokku ja vanusevahemike lõikes.</t>
  </si>
  <si>
    <t>Laste arv ja osakaal rahvastikust</t>
  </si>
  <si>
    <t>E 2.1 Kõikidele lastele on loodud tingimused omandada alus- ja põhiharidus, soovijatele on kättesaadav kesk- ja kutseharidus</t>
  </si>
  <si>
    <t>Esitada perest eraldatud laste arv - mitteinstitutsionaalse ja institutsionaalsel asendushooldusel viibivate laste arv</t>
  </si>
  <si>
    <t>Eesmärgi keskmine</t>
  </si>
  <si>
    <t>Parendamist vajavad aspektid</t>
  </si>
  <si>
    <t>TÄIDETAKSE PILOOTPROJEKTI KÄIGUS</t>
  </si>
  <si>
    <t>Kavandatavad tegevused (eesmärgi osas)</t>
  </si>
  <si>
    <t>Vastutaja + kaasvastutajad</t>
  </si>
  <si>
    <t>Tähtaeg/Ajavahemik</t>
  </si>
  <si>
    <t>Eeldatav eelarve, rahastamine</t>
  </si>
  <si>
    <t>TÄIDETAKSE PÄRAST PILOOTPROJEKTI TEGEVUSKAVA KOOSTAMISEKS</t>
  </si>
  <si>
    <t>Sisestusväli</t>
  </si>
  <si>
    <t>Demograafiline kontekst</t>
  </si>
  <si>
    <t>Sotsiaalmajanduslik kontekst</t>
  </si>
  <si>
    <t>0.6 KOV-i eelarve</t>
  </si>
  <si>
    <t>Laste ja perede heaolu profiili statistiliste näitajate ja alaeesmärkide hinnangute raport</t>
  </si>
  <si>
    <t>2.2.3 Noorsootöö kättesaadavus KOV-is</t>
  </si>
  <si>
    <t>1) puudega ja psüühikahäiretega laste arv, 0–7-aastased</t>
  </si>
  <si>
    <t>2) puudega ja psüühikahäiretega laste arv, 8–17-aastased</t>
  </si>
  <si>
    <t>E5 Laste ja perede heaolu tagamine toimub kvalifitseeritud spetsialistide poolt ja erinevate valdkondade koostöös</t>
  </si>
  <si>
    <t>laste arv 0–17 (k.a)</t>
  </si>
  <si>
    <t xml:space="preserve">tööealine elanikkond (vanuses 15–64)  </t>
  </si>
  <si>
    <t xml:space="preserve">koolieelsete laste arv 0–6 (k.a) </t>
  </si>
  <si>
    <t>noorte arv 7–26 (k.a)</t>
  </si>
  <si>
    <t>vanuserühm 0–4 a</t>
  </si>
  <si>
    <t>vanuserühm 5–9 a</t>
  </si>
  <si>
    <t>vanuserühm 10–14 a</t>
  </si>
  <si>
    <t>vanuserühm 15–19 a</t>
  </si>
  <si>
    <t>KOKKU 0–19 a</t>
  </si>
  <si>
    <t>registreeritud töötute osakaal kogu tööealisest elanikkonnast (vanuses 16–65)</t>
  </si>
  <si>
    <t>puudega ja psüühikahäiretega laste arv, 0–7-aastased</t>
  </si>
  <si>
    <t>puudega ja psüühikahäiretega laste arv, 8–17-aastased</t>
  </si>
  <si>
    <t>liikumispuudegaa laste arv, 0–7-aastased</t>
  </si>
  <si>
    <t>vaimupuudega  laste arv, 0–7-aastased</t>
  </si>
  <si>
    <t>kuulmispuudega laste arv, 0–7-aastased</t>
  </si>
  <si>
    <t>nägemispuudega laste arv, 0–7-aastased</t>
  </si>
  <si>
    <t>liitpuudega laste arv, 0–7-aastased</t>
  </si>
  <si>
    <t>psüühikahäiretega (sh käitumishäired) laste arv, 0–7-aastased</t>
  </si>
  <si>
    <t>muu puudega laste arv, 0–7-aastased</t>
  </si>
  <si>
    <t>keele- ja kõnepuudega  laste arv, 0–7-aastased</t>
  </si>
  <si>
    <t>liikumispuudegaa laste arv, 8–17-aastased</t>
  </si>
  <si>
    <t>vaimupuudega  laste arv, 8–17-aastased</t>
  </si>
  <si>
    <t>kuulmispuudega laste arv, 8–17-aastased</t>
  </si>
  <si>
    <t>nägemispuudega laste arv, 8–17-aastased</t>
  </si>
  <si>
    <t>liitpuudega laste arv, 8–17-aastased</t>
  </si>
  <si>
    <t>psüühikahäiretega (sh käitumishäired) laste arv, 8–17-aastased</t>
  </si>
  <si>
    <t>keele- ja kõnepuudega  laste arv, 8–17-aastased</t>
  </si>
  <si>
    <t>muu puudega laste arv, 8–17-aastased</t>
  </si>
  <si>
    <t>liikumispuudega laste arv, 0–7-aastased</t>
  </si>
  <si>
    <t>liikumispuudega laste arv, 8–17-aastased</t>
  </si>
  <si>
    <t>Esitada laste arv formaalhariduses haridusastme lõikes (alusharidus, esimene, teine ja kolmas kooliaste).</t>
  </si>
  <si>
    <t>Kui kordaja on üle 1, siis see näitab, et KOV-ist väljaspool formaalharidust omandamas käivate laste hulk on suurem kui KOV-is asuvates haridusasutustes käivate laste hulk ja vastupidi.</t>
  </si>
  <si>
    <t>orvude, vanemliku hoolitsuseta ja abivajavate laste arv (lapsed, kes jäid aruandeaasta lõpuks arvele)</t>
  </si>
  <si>
    <t>Tuua välja formaalhariduses töötavate õpetajate arv ja laste arv ühe õpetaja kohta. Samuti välja tuua kvalifikatsiooninõuetele vastavate õpetajate osakaal kõikidest õpetajatest.</t>
  </si>
  <si>
    <t>Tuua välja formaalhariduses töötavate õpetajate arv ja laste arv ühe õpetaja kohta. Samuti hinnata kvalifikatsiooninõuetele vastavate õpetajate osakaal kõikidest õpetajatest.</t>
  </si>
  <si>
    <t>ülalpeetavate määr</t>
  </si>
  <si>
    <t>sünnid</t>
  </si>
  <si>
    <t>surmad</t>
  </si>
  <si>
    <t>loomulik iive</t>
  </si>
  <si>
    <t>iibe kordaja</t>
  </si>
  <si>
    <t>eesti keel</t>
  </si>
  <si>
    <t>vene keel</t>
  </si>
  <si>
    <t>muu keel (v.a eesti ja vene)</t>
  </si>
  <si>
    <t>eesti keelt emakeelena mitterääkivate osakaal (%)</t>
  </si>
  <si>
    <t>alghariduseta + algharidus + põhihariduseta kutseharidus + üldpõhiharidus + põhiharidus + kutseharidus põhihariduse baasil</t>
  </si>
  <si>
    <t>osakaal</t>
  </si>
  <si>
    <t xml:space="preserve">kutseharidus koos keskharidusega + üldkeskharidus + kutseharidus keskhariduse baasil + rakenduskõrgharidus või keskeriharidus pärast keskharidust + keskeriharidus pärast põhiharidust  </t>
  </si>
  <si>
    <t>akadeemiline kõrgharidus + doktorikraad</t>
  </si>
  <si>
    <t>laste surmade arv (0–17a)</t>
  </si>
  <si>
    <t>lastehoid</t>
  </si>
  <si>
    <t>alusharidus</t>
  </si>
  <si>
    <t>kordaja</t>
  </si>
  <si>
    <t>alushariduses ja lastehoius osalevate laste osakaal</t>
  </si>
  <si>
    <t>kutseharidust omandavate laste arv</t>
  </si>
  <si>
    <t>kutseharidust omandavate laste osakaal</t>
  </si>
  <si>
    <t>üldkeskharidust omandavate laste osakaal</t>
  </si>
  <si>
    <t>koolikohustuslike laste arv</t>
  </si>
  <si>
    <t>koolikohustuse täitjate arv</t>
  </si>
  <si>
    <t>koolikohustuse täitnud (omandanud põhihariduse või saanud õppeaasta jooksul 17-aastasteks) elanike arv</t>
  </si>
  <si>
    <t>koolikohustust mittetäitvate elanike osakaal</t>
  </si>
  <si>
    <t>koolieelsetes lasteasutustes osalevate HEV laste arv</t>
  </si>
  <si>
    <t>erikoolis käivate laste arv</t>
  </si>
  <si>
    <t>noorsootöösse kaasatud noorte osakaal (% noorte koguarvust)</t>
  </si>
  <si>
    <t xml:space="preserve">noori huvikooli kohta </t>
  </si>
  <si>
    <t>noortekeskuste arv</t>
  </si>
  <si>
    <t>noori noortekeskuse kohta</t>
  </si>
  <si>
    <t xml:space="preserve">maakondlikus noortekogus osalevate noorte osakaal </t>
  </si>
  <si>
    <t>kooli tervishoiutöötaja (kooliõde, terviseedendaja vms)</t>
  </si>
  <si>
    <t>psühholoog</t>
  </si>
  <si>
    <t>eripedagoog (va logopeed)</t>
  </si>
  <si>
    <t>logopeed</t>
  </si>
  <si>
    <t>sotsiaalpedagoog</t>
  </si>
  <si>
    <t>pikapäevarühm</t>
  </si>
  <si>
    <t>õpilaskodu</t>
  </si>
  <si>
    <t>karjäärinõustamine ja karjääriinfo</t>
  </si>
  <si>
    <t>koolitransporti kasutavate õpilaste arv</t>
  </si>
  <si>
    <t>registreeritud hädaohus olevate laste juhtumite arv</t>
  </si>
  <si>
    <t>alaealiste poolt toimepandud väärtegude arv</t>
  </si>
  <si>
    <t>alaealiste poolt toimepandud kuritegude arv</t>
  </si>
  <si>
    <t>registreeritud isikuvastaste kuritegude arv</t>
  </si>
  <si>
    <t>kuritegude arv 1000 elaniku kohta</t>
  </si>
  <si>
    <t>lastekaitseametnike arv</t>
  </si>
  <si>
    <t>laste arv lastekaitseametniku kohta</t>
  </si>
  <si>
    <t>noorsootöötajate arv</t>
  </si>
  <si>
    <t>laste arv noorsootöötaja kohta</t>
  </si>
  <si>
    <t>noorsootöötaja kutsetunnistuse või erialase kõrgharidusega noorsootöötajate arv</t>
  </si>
  <si>
    <t>noorsootöötaja kutsetunnistuse või erialase kõrgharidusega noorsootöötajate osakaal</t>
  </si>
  <si>
    <t>laste osakaal rahvastikust</t>
  </si>
  <si>
    <t>alghariduseta + algharidus + põhihariduseta kutseharidus, + üldpõhiharidus, põhiharidus ja kutseharidus</t>
  </si>
  <si>
    <t>laste surmade arv (0–17 a)</t>
  </si>
  <si>
    <t>lähisuhtevägivalla käigus toime pandud kuriteojuhtumid</t>
  </si>
  <si>
    <t>üldkeskharidust omandavate laste arv</t>
  </si>
  <si>
    <t>üldharidust omandavate laste osakaal</t>
  </si>
  <si>
    <t xml:space="preserve"> noorsootöösse kaasatud noorte osakaal (% noorte koguarvust)</t>
  </si>
  <si>
    <t>huvikoole kokku</t>
  </si>
  <si>
    <t>süütegude (väär- ja kuriteod) arv 1000 lapse kohta</t>
  </si>
  <si>
    <t>Statistikaamet (andmepäring)</t>
  </si>
  <si>
    <t>HTM (andmepäring)</t>
  </si>
  <si>
    <t>üldkeskharidust omandavate laste arv (gümnaasiumis käivate laste arv)</t>
  </si>
  <si>
    <t>koolikohustuslike laste arv*</t>
  </si>
  <si>
    <t xml:space="preserve">huvikoolide arv </t>
  </si>
  <si>
    <t>Toimepandud õigusrikkumiste arv (väär- ja kuritegude lõikes); kordaja 1000 lapse kohta.</t>
  </si>
  <si>
    <t>Toimepandud õigusrikkumiste arv (väär- ja kuritegude lõikes)
kordaja 1000 lapse kohta</t>
  </si>
  <si>
    <t>registreeritud kuritegude arv (registreerimise aja järgi)</t>
  </si>
  <si>
    <t>TAI andmebaas, tabel LO02</t>
  </si>
  <si>
    <t>Statistikaamet, tabel RR33</t>
  </si>
  <si>
    <t>Laste ja perede sotsiaalse kaitse kulud KOV-i eelarves (€)</t>
  </si>
  <si>
    <t>Tuua välja noorsootöösse kaasatud noorte osakaal.
NB! Noortevaldkona arengukava 2014-2020 sihttaseme eesmärk aastaks 2020: 60% (aastal 2012 oli üle-eestiline tase 42%)</t>
  </si>
  <si>
    <t xml:space="preserve">HTM (https://www.hm.ee/sites/default/files/2015-2016-oppeaasta_arvudes.pdf) </t>
  </si>
  <si>
    <t>Parendustegevuste väljatöötamine (leht "LPP TEGEVUSKAVA")</t>
  </si>
  <si>
    <t>Andmete analüüsimine ja järelduste tegemine (leht "KOV-i SISESTUSVORM")</t>
  </si>
  <si>
    <t>Profiili sisestusvormi täitmine (leht "KOV-i SISESTUSVORM")</t>
  </si>
  <si>
    <t>Indikaatorite kohta esitatud andmete põhjal tuuakse välja kokkuvõtlikud järeldused ja hinnangud iga alaeesmärgi kohta. Iga alaeesmärgi kohta tekib automaatne koondhinnangu väärtus, mis jääb vahemikku 1 kuni 4, kus 1 tähistab hinnangut „väga halb“ ja 4 hinnangut „väga hea“ (vt hinnangute skaala kirjeldust eelmisel lehel). Selle põhjal ja tekstilist kirjeldust arvestades tuleb kokkuvõtva hinnangu tekstiväljas tuleb kirjeldada peamisi järeldusi alaeesmärgi kohta.
Samuti märgitakse iga alaeesmärgi kohta peamiseks tugevused ja nõrkused. Nõrkuste väljatoomine on oluline parendustegevuste kavandamiseks ning tugevuste mainimine juhib tähelepanu tegevustele, mida tuleks samal viisil jätkata.
Statistilised näitajad aitavad tähelepanu juhtida probleemsetele kohtadele ja aastate jooksul toimunud muutustele. Sisestusvormi statistiliste andmete alusel genereeritud jooniseid näeb MS Exceli töölehtedel „5 LPP raport_kontekst“ ja „LPP raport_tulemused“. Neist esimesel olevad joonised väljendavad KOV-i kontekstiindikaatoreid. Seejuures on teatud joonistel toodud ka Eesti keskmine suhtarv, mis näitab KOV-i olukorda Eesti keskmise suhtes. Samasugust loogikat järgivad ka raporti tulemuste lehel toodud joonised, mis kajastavad konkreetsete alaeesmärkide alla kuuluvaid statistilisi andmeid. 
Lisaks profiili täitja sisestatud tugevustele ja nõrkustele on analüüsis keskse tähtsusega neljasel skaalal märgitud hinnangud. Hinnangute tulemusi kajastavad joonised kuvatakse töölehel „LPP raport_hinnangud.</t>
  </si>
  <si>
    <t>Statistikaamet, tabelid RV112 (sünnid) ja RV49 (surmad)</t>
  </si>
  <si>
    <t xml:space="preserve">Statistikaamet, tabelid RL223 (2000) ja RL0433 (2011) </t>
  </si>
  <si>
    <t>Statistikaamet, tabelid RL0302 (2011) ja RL301 (2000)</t>
  </si>
  <si>
    <t>Statistikaamet, tabelid RL521 (2000) ja
RL0722 (2011)</t>
  </si>
  <si>
    <t>2) Noori noortekeskuse kohta</t>
  </si>
  <si>
    <t>ühe lapsega leibkondade osakaal</t>
  </si>
  <si>
    <t>kahe lapsega leibkondade osakaal</t>
  </si>
  <si>
    <t>kolme ja enama lapsega leibkondade osakaal</t>
  </si>
  <si>
    <t>Lastega leibkonnad</t>
  </si>
  <si>
    <t>0-17 ja kokku ja vanusevahemike lõikes</t>
  </si>
  <si>
    <t>üldhariduse statsionaarses õppes õppivate HEV õpilaste arv</t>
  </si>
  <si>
    <t>Tiitelleht</t>
  </si>
  <si>
    <t>Vald/linn</t>
  </si>
  <si>
    <t>Profiili koostamise aeg (pp/kk/aasta - pp/kk/aa)</t>
  </si>
  <si>
    <t>1) 
2) 
3) 
4) 
5) 
…</t>
  </si>
  <si>
    <t>Laste ja perede heaolu tagamine toimub kvalifitseeritud spetsialistide poolt ja erinevate valdkondade koostöös</t>
  </si>
  <si>
    <r>
      <rPr>
        <b/>
        <sz val="8"/>
        <color theme="1"/>
        <rFont val="Calibri"/>
        <family val="2"/>
        <charset val="186"/>
        <scheme val="minor"/>
      </rPr>
      <t>Väga hea</t>
    </r>
    <r>
      <rPr>
        <sz val="8"/>
        <color theme="1"/>
        <rFont val="Calibri"/>
        <family val="2"/>
        <charset val="186"/>
        <scheme val="minor"/>
      </rPr>
      <t xml:space="preserve"> - olukord on väga hea, teenus/tegevus on väga hästi korraldatud, kvaliteetne, kättesaadav ja tõhus; samuti märkida "väga hea", kui teenuse/tegevuse järele puudub KOV-is vajadus, kuid on võimekus vajaduse ilmnemisele reageerimiseks</t>
    </r>
  </si>
  <si>
    <r>
      <rPr>
        <b/>
        <sz val="8"/>
        <color theme="1"/>
        <rFont val="Calibri"/>
        <family val="2"/>
        <charset val="186"/>
        <scheme val="minor"/>
      </rPr>
      <t>Pigem hea</t>
    </r>
    <r>
      <rPr>
        <sz val="8"/>
        <color theme="1"/>
        <rFont val="Calibri"/>
        <family val="2"/>
        <charset val="186"/>
        <scheme val="minor"/>
      </rPr>
      <t xml:space="preserve"> - olukord on pigem hea, teenused/tegevused on üldiselt hästi korraldatud, kuid esineb puudusi üksikutes aspektides</t>
    </r>
  </si>
  <si>
    <r>
      <rPr>
        <b/>
        <sz val="8"/>
        <color theme="1"/>
        <rFont val="Calibri"/>
        <family val="2"/>
        <charset val="186"/>
        <scheme val="minor"/>
      </rPr>
      <t>Pigem halb</t>
    </r>
    <r>
      <rPr>
        <sz val="8"/>
        <color theme="1"/>
        <rFont val="Calibri"/>
        <family val="2"/>
        <charset val="186"/>
        <scheme val="minor"/>
      </rPr>
      <t xml:space="preserve"> - olukord on pigem halb, teenused/tegevused on küll olemas, kuid esineb puudusi mitmetes aspektides</t>
    </r>
  </si>
  <si>
    <r>
      <rPr>
        <b/>
        <sz val="8"/>
        <color theme="1"/>
        <rFont val="Calibri"/>
        <family val="2"/>
        <charset val="186"/>
        <scheme val="minor"/>
      </rPr>
      <t>Väga halb</t>
    </r>
    <r>
      <rPr>
        <sz val="8"/>
        <color theme="1"/>
        <rFont val="Calibri"/>
        <family val="2"/>
        <charset val="186"/>
        <scheme val="minor"/>
      </rPr>
      <t xml:space="preserve"> - olukord on väga halb - teenus/tegevus sisuliselt puudub, kuigi selle järele on vajadus või teenus/tegevus on sisuliselt olemas, kuid ei vasta vajadustele (esineb olulisi puudusi).</t>
    </r>
  </si>
  <si>
    <r>
      <t>Esitada</t>
    </r>
    <r>
      <rPr>
        <b/>
        <sz val="8"/>
        <rFont val="Calibri"/>
        <family val="2"/>
        <charset val="186"/>
        <scheme val="minor"/>
      </rPr>
      <t xml:space="preserve"> KOV-i laste arv</t>
    </r>
    <r>
      <rPr>
        <sz val="8"/>
        <rFont val="Calibri"/>
        <family val="2"/>
        <charset val="186"/>
        <scheme val="minor"/>
      </rPr>
      <t xml:space="preserve"> lastehoidudes ja haridusasutustes (sh ka teistes KOV-ides käivad lapsed) haridusastme lõikes (alusharidus, esimene, teine ja kolmas kooliaste).</t>
    </r>
  </si>
  <si>
    <r>
      <t xml:space="preserve">Esitada </t>
    </r>
    <r>
      <rPr>
        <b/>
        <sz val="8"/>
        <rFont val="Calibri"/>
        <family val="2"/>
        <charset val="186"/>
        <scheme val="minor"/>
      </rPr>
      <t>laste arv KOV-i territooriumil asuvates</t>
    </r>
    <r>
      <rPr>
        <sz val="8"/>
        <rFont val="Calibri"/>
        <family val="2"/>
        <charset val="186"/>
        <scheme val="minor"/>
      </rPr>
      <t xml:space="preserve"> lastehoidudes ja haridusasutustes (sh ka teistest KOV-idest pärit lapsed) haridusastme lõikes (alusharidus, esimene, teine ja kolmas kooliaste).</t>
    </r>
  </si>
  <si>
    <r>
      <t xml:space="preserve">Esitada koolikohustuslike laste arv, koolikohustuse täitjate arv ja koolikohustuse täitnud kuni 17-aastaste laste arv. Arvestada kõiki koolikohustusega lapsi, sh neid, kes käivad koolis mõnes teises kohalikus omavalitsuses. 
</t>
    </r>
    <r>
      <rPr>
        <i/>
        <sz val="7"/>
        <rFont val="Calibri"/>
        <family val="2"/>
        <charset val="186"/>
        <scheme val="minor"/>
      </rPr>
      <t>Koolikohustuslik on laps, kes on enne käimasoleva aasta 1. oktoobrit saanud 7-aastaseks. Koolikohustus kestab kuni põhihariduse omandamiseni või 17-aastaseks saamiseni</t>
    </r>
  </si>
  <si>
    <r>
      <t>Loetleda 5 olulisemat lastega peredele pakutavad sotsiaalteenused (sh teenused, mille osas on olemas kokkulepped teenuse osutajaga juhuks, kui teenuse järgi vajadus tekib (nt lepingu MTÜ-dega)).</t>
    </r>
    <r>
      <rPr>
        <i/>
        <sz val="8"/>
        <rFont val="Calibri"/>
        <family val="2"/>
        <charset val="186"/>
        <scheme val="minor"/>
      </rPr>
      <t xml:space="preserve"> Teenused loetleda veerus C (punktiiri asemel).</t>
    </r>
    <r>
      <rPr>
        <sz val="8"/>
        <rFont val="Calibri"/>
        <family val="2"/>
        <charset val="186"/>
        <scheme val="minor"/>
      </rPr>
      <t xml:space="preserve">
Kirjeldada iga teenuse lõikes järgnevat:
a) Kas teenuse järele on nõudlust?
b) Kas olemasolevad teenused rahuldavad vajaduse (nõudluse)?
c) Kas teenuste järjekorrad/ooteaeg on probleemiks (kui jah, siis kas ja mida tehakse probleemide leevendamiseks)?
d) Kas teenus on saajale tasuline? Kuidas on teenus rahastatud? Kas teenuse hind on takistanud teenuse kättesaadavust vajajatele?
f) Kas kõigile kasutajatele on olemas teenusele ligipääs ühistranspordiga (sh KOV-i äärealadelt vms)? Kui jah, siis kas on olemas kord transpordikulude hüvitamiseks, kui kulud on kellelegi takistuseks teenuseni pääsemiseks?
g) Kas teenus on mugavalt ligipääsetav liikumisraskustega inimestele (hoonesse sissepääs ja liikumine hoones)?
h) Kas teenus on kättesaadav ka teistes keeltes, kui selle järele peaks vajadus olema?</t>
    </r>
  </si>
  <si>
    <r>
      <t>Kirjeldada abivajavate lastele suunatud tuge järgmiste küsimuste abil:</t>
    </r>
    <r>
      <rPr>
        <b/>
        <sz val="8"/>
        <color theme="1"/>
        <rFont val="Calibri"/>
        <family val="2"/>
        <charset val="186"/>
        <scheme val="minor"/>
      </rPr>
      <t xml:space="preserve">
</t>
    </r>
    <r>
      <rPr>
        <sz val="8"/>
        <color theme="1"/>
        <rFont val="Calibri"/>
        <family val="2"/>
        <charset val="186"/>
        <scheme val="minor"/>
      </rPr>
      <t>a) Kas KOV seirab oma kogukonda tuvastamaks abivajavaid lapsi (sh vanemlikku hooletusse jäetud lapsi, perest eraldatud lapsi)?
b) Kas abivajavatele lastele on abi tagatud? 
c) Milliseid teenuseid (või tegevusi) osutab KOV abivajavate lastega (sh vanemlikku hooletusse jäetud ja perest eraldatud lapsed) tegelemisel? 
d) Mis on olnud põhjused perest eraldamiseks ning kuhu on lapsed paigututud (kas on institutsionaalne või mitte-institutsionaalne)?
e) kui palju on KOV-is lapsi (ja mis vanuses), kes veedavad kodus suure osa ajast iseseisvalt (ilma vanemateta, sh vanemad on kaugel/välismaal tööl). Kui olukord on aastatega muutunud, siis tuua välja võimalikud põhjused. Võib kirjeldada juhtumipõhiselt.</t>
    </r>
  </si>
  <si>
    <r>
      <t xml:space="preserve">Kirjeldada puudega ja psüühikahäiretega lastele toe pakkumist järgmiste suunavate küsimuste abil:
a) Milliseid toetavaid teenuseid pakutakse erinevat liiki puudega ja psüühikahäiretega lastele? 
Esitada loendina koos osutajaga </t>
    </r>
    <r>
      <rPr>
        <i/>
        <sz val="8"/>
        <rFont val="Calibri"/>
        <family val="2"/>
        <charset val="186"/>
        <scheme val="minor"/>
      </rPr>
      <t>(KOV, riik, erasektor)</t>
    </r>
    <r>
      <rPr>
        <sz val="8"/>
        <rFont val="Calibri"/>
        <family val="2"/>
        <charset val="186"/>
        <scheme val="minor"/>
      </rPr>
      <t xml:space="preserve">
b) Kas teenuste järele on vajadus ja kas KOV-i teenused rahuldavad selle vajaduse?
c) Milline on teenuste kvaliteet?
d) Kas ja millised teenused on puudu, mille järele on KOV-is vajadus?</t>
    </r>
  </si>
  <si>
    <r>
      <t xml:space="preserve">1) Kas KOV-il on ülevaade oma territooriumil elavatest lastest, kes vajavad sotsiaalse rehabilitatsiooni teenust (vt definitsiooni: </t>
    </r>
    <r>
      <rPr>
        <i/>
        <sz val="8"/>
        <rFont val="Calibri"/>
        <family val="2"/>
        <charset val="186"/>
        <scheme val="minor"/>
      </rPr>
      <t>www.sm.ee/et/sotsiaalne-rehabilitatsioon</t>
    </r>
    <r>
      <rPr>
        <sz val="8"/>
        <rFont val="Calibri"/>
        <family val="2"/>
        <charset val="186"/>
        <scheme val="minor"/>
      </rPr>
      <t>)?
2) Kas KOV-il on ülevaade territooriumil/regioonis sotsiaalse rehabilitatsiooni teenuse osutajatest? (Välja tuua loetelu, arv kokku)
3) Kas ja kuidas tagab KOV sotsiaalse rehabilitatsiooni kättesaadavuse?</t>
    </r>
  </si>
  <si>
    <r>
      <rPr>
        <b/>
        <sz val="10"/>
        <rFont val="Calibri"/>
        <family val="2"/>
        <charset val="186"/>
        <scheme val="minor"/>
      </rPr>
      <t xml:space="preserve">Alt + Enter </t>
    </r>
    <r>
      <rPr>
        <sz val="10"/>
        <rFont val="Calibri"/>
        <family val="2"/>
        <charset val="186"/>
        <scheme val="minor"/>
      </rPr>
      <t xml:space="preserve">- uuele reale liikumine tabeli lahtri sees (aitab struktureerida teksti tabeli tekstivälja sees)
</t>
    </r>
    <r>
      <rPr>
        <b/>
        <sz val="10"/>
        <rFont val="Calibri"/>
        <family val="2"/>
        <charset val="186"/>
        <scheme val="minor"/>
      </rPr>
      <t xml:space="preserve">Ctrl + C </t>
    </r>
    <r>
      <rPr>
        <sz val="10"/>
        <rFont val="Calibri"/>
        <family val="2"/>
        <charset val="186"/>
        <scheme val="minor"/>
      </rPr>
      <t xml:space="preserve">- Kopeerib valitud välja/teksti
</t>
    </r>
    <r>
      <rPr>
        <b/>
        <sz val="10"/>
        <rFont val="Calibri"/>
        <family val="2"/>
        <charset val="186"/>
        <scheme val="minor"/>
      </rPr>
      <t>Ctrl + V</t>
    </r>
    <r>
      <rPr>
        <sz val="10"/>
        <rFont val="Calibri"/>
        <family val="2"/>
        <charset val="186"/>
        <scheme val="minor"/>
      </rPr>
      <t xml:space="preserve"> - Kleebib kopeeritud välja/teksti</t>
    </r>
  </si>
  <si>
    <r>
      <t xml:space="preserve">Kirjeldada </t>
    </r>
    <r>
      <rPr>
        <b/>
        <sz val="8"/>
        <rFont val="Calibri"/>
        <family val="2"/>
        <charset val="186"/>
        <scheme val="minor"/>
      </rPr>
      <t>perearsti ja pereõe, ämmaemanda, koolitervishoiu (sh kooliõde, regulaarsed terviseülevaatused), apteegi ning laste hambaravi teenuseid</t>
    </r>
    <r>
      <rPr>
        <sz val="8"/>
        <rFont val="Calibri"/>
        <family val="2"/>
        <charset val="186"/>
        <scheme val="minor"/>
      </rPr>
      <t xml:space="preserve"> järgmiste suunavate küsimuste abil: 
a) Mitu teenuse pakkujat on KOV-is kohapeal (KOV territooriumil)?
b) Kus teenuse osutaja asub (iseseisev praksis, koos perearstiga, tervisekeskuses, haiglas, vms)
c) Milline on esmatasandi tervishoiuteenuste osutajate omavaheline koostöö?
d) Kui suur osakaal teenuse kasutajatest tasub hinnanguliselt teenuse eest ise?
e) Kas teenust osutatakse ka teistes keeltes?
f) Kas kõigile kasutajatele on olemas teenusele ligipääs ühistranspordiga (sh KOV äärealadelt)? Kui jah, siis kas on olemas kord transpordikulude hüvitamiseks, kui kulud on kellelegi takistuseks teenuseni pääsemiseks.
g) Kas teenus on mugavalt ligipääsetav liikumisraskustega inimestele (hoonesse sissepääs ja liikumine hoones)?
h) Kuidas toetab KOV teenuste kättesaadavust, v.a transport (nt ruumide rent, teenuse osutajatele kompensatsiooni maksmine ja/või eluruumide eraldamine jmt)?
i) Laste hambaravi puhul välja tuua, kas lapsed käivad regulaarselt kontrollis?</t>
    </r>
  </si>
  <si>
    <r>
      <t xml:space="preserve">Kirjeldada järgmiste nõustamisteenusete kättesaadavust KOV-is elavatele isikutele - </t>
    </r>
    <r>
      <rPr>
        <b/>
        <sz val="8"/>
        <color theme="1"/>
        <rFont val="Calibri"/>
        <family val="2"/>
        <charset val="186"/>
        <scheme val="minor"/>
      </rPr>
      <t>psühholoogiline individuaalnõustamine, psühholoogiline perenõustamine, sõltuvusprobleemidega isikute ja perede psühholoogiline nõustamine, kriisinõustamine (psühholoogiline), eneseabi grupid (grupinõustamine), raseduskriisi nõustamine, noorte seksuaaltervise alane nõustamine, pere- ja beebikool, suitsetamisest loobumise nõustamine, toitumisalane nõustamine, kehalise aktiivsuse alane nõustamine, muud (juhul kui on).</t>
    </r>
    <r>
      <rPr>
        <sz val="8"/>
        <color theme="1"/>
        <rFont val="Calibri"/>
        <family val="2"/>
        <charset val="186"/>
        <scheme val="minor"/>
      </rPr>
      <t xml:space="preserve"> Nimetatud nõustamisteenuseid tuleks kirjeldada järgmiste suunavate küsimuste abil:
a) Kas kohapeal on olemas teenuse pakkuja? 
b) Kas on koostöö teenuse pakkumise osas mõne teise KOV-iga? 
c) Kas teenuse järele on KOV-i elanikel vajadus? 
d) Kas teenus on kasutajatele tasuline või tasuta? Kas teenuse maksumus on olnud takistuseks teenuse kättesaadavusel?
e) Kas kohalikel elanikel on võimalik saada teenuse tasu kompenseerimist KOV-ist? 
f) Kas teenus on kättesaadav lastele ka ilma vanema nõusolekuta ja toeta (sh transport teenuse osutamise asukohta)?
g) Kas teenust osutatakse ka teistes keeltes? 
h) Kas kõigile kasutajatele on olemas teenusele ligipääs ühistranspordiga (sh KOV-i äärealadelt vms)? Kui jah, siis kas on olemas kord transpordikulude hüvitamiseks, kui kulud on kellelegi takistuseks teenuseni pääsemiseks?
i) Kas teenus on mugavalt ligipääsetav liikumisraskustega inimestele (hoonesse sissepääs ja liikumine hoones)?</t>
    </r>
  </si>
  <si>
    <r>
      <t>Statistiline ülevaade</t>
    </r>
    <r>
      <rPr>
        <b/>
        <sz val="8"/>
        <color theme="1"/>
        <rFont val="Calibri"/>
        <family val="2"/>
        <charset val="186"/>
        <scheme val="minor"/>
      </rPr>
      <t xml:space="preserve"> liiklusõnnetustest </t>
    </r>
    <r>
      <rPr>
        <sz val="8"/>
        <color theme="1"/>
        <rFont val="Calibri"/>
        <family val="2"/>
        <charset val="186"/>
        <scheme val="minor"/>
      </rPr>
      <t xml:space="preserve">(inimkannatanutega liiklusõnnetuste arv; liiklusõnnetustes vihastatute ja hukkunute arv), </t>
    </r>
    <r>
      <rPr>
        <b/>
        <sz val="8"/>
        <color theme="1"/>
        <rFont val="Calibri"/>
        <family val="2"/>
        <charset val="186"/>
        <scheme val="minor"/>
      </rPr>
      <t>tulekahjudest</t>
    </r>
    <r>
      <rPr>
        <sz val="8"/>
        <color theme="1"/>
        <rFont val="Calibri"/>
        <family val="2"/>
        <charset val="186"/>
        <scheme val="minor"/>
      </rPr>
      <t xml:space="preserve"> (tulekahjude arv; tulekahjudes vigastatute ja hukkunute arv) ja </t>
    </r>
    <r>
      <rPr>
        <b/>
        <sz val="8"/>
        <color theme="1"/>
        <rFont val="Calibri"/>
        <family val="2"/>
        <charset val="186"/>
        <scheme val="minor"/>
      </rPr>
      <t>uppunutest</t>
    </r>
    <r>
      <rPr>
        <sz val="8"/>
        <color theme="1"/>
        <rFont val="Calibri"/>
        <family val="2"/>
        <charset val="186"/>
        <scheme val="minor"/>
      </rPr>
      <t xml:space="preserve"> (uppunute arv). Kirjeldada:
a) Kas KOV-is viiakse läbi õnnetusjuhtumite analüüsimist ja sellest tulenevat ennetustegevuste planeerimist (nt õnnetusjuhtumite asukoht, põhjus)? Kui jah, siis palun kirjeldada, kuidas antud protsess toimub. 
b) Kas KOV-i õnnetusjuhtumite ennetustegevused on olnud tulemuslikud?</t>
    </r>
  </si>
  <si>
    <r>
      <t>Esitada la</t>
    </r>
    <r>
      <rPr>
        <b/>
        <sz val="8"/>
        <color theme="1"/>
        <rFont val="Calibri"/>
        <family val="2"/>
        <charset val="186"/>
        <scheme val="minor"/>
      </rPr>
      <t>ste arv KOV-i territooriumil asuvates lastehoidudes ja haridusasutustes</t>
    </r>
    <r>
      <rPr>
        <sz val="8"/>
        <color theme="1"/>
        <rFont val="Calibri"/>
        <family val="2"/>
        <charset val="186"/>
        <scheme val="minor"/>
      </rPr>
      <t xml:space="preserve"> (nii era-, munitsipaal- kui riigiasutused) haridusastme lõikes (</t>
    </r>
    <r>
      <rPr>
        <b/>
        <sz val="8"/>
        <color theme="1"/>
        <rFont val="Calibri"/>
        <family val="2"/>
        <charset val="186"/>
        <scheme val="minor"/>
      </rPr>
      <t>alusharidus, esimene, teine ja kolmas kooliaste</t>
    </r>
    <r>
      <rPr>
        <sz val="8"/>
        <color theme="1"/>
        <rFont val="Calibri"/>
        <family val="2"/>
        <charset val="186"/>
        <scheme val="minor"/>
      </rPr>
      <t>). Kui KOV-is  puuduvad vastavad asutused, siis kirjeldada, kui palju on omavalitsuses elavad lapsi, kes käivad koolis/lasteaias/lastehoius mõnes teises omavalitsuses.</t>
    </r>
  </si>
  <si>
    <r>
      <t xml:space="preserve">Esitada koolikohustuse täitjate absoluutarv (EHIS), koolikohustuslike laste arv ja koolikohustuse täitnud kuni 17-aastaste elanike arv (omandanud põhihariduse). Arvestada kõiki koolikohustusega lapsi, sh neid, kes käivad koolis mõnes teises kohalikus omavalitsuses. 
Kirjeldada, kas ja kuidas tegeletakse koolikohustust mittetäitvate (sh katkestajad) lastega? (Nt kool informeerib KOV-i ja teisi asutusi).
</t>
    </r>
    <r>
      <rPr>
        <i/>
        <sz val="8"/>
        <rFont val="Calibri"/>
        <family val="2"/>
        <charset val="186"/>
        <scheme val="minor"/>
      </rPr>
      <t>Koolikohustuslik on laps, kes on enne käimasoleva aasta 1. oktoobrit saanud 7-aastaseks. Koolikohustus kestab kuni põhihariduse omandamiseni või 17-aastaseks saamiseni.</t>
    </r>
  </si>
  <si>
    <r>
      <t xml:space="preserve">Esitada erikoolis käivate laste arv. Kirjeldada KOV-i tegevusi seoses erikoolides käivate laste toetamisega järgmiste suunavate küsimuste abil:
a) Kas KOV peab arvestust erikoolides õppivate laste kohta?
b) Kas KOV pakub erikoolides õppivatele lastele ja nende peredele täiendavat tuge/teenuseid? Milliseid?
c) Kas ja milliseid teenuseid pakub KOV erikooli lõpetanud lastele, kes naasevad KOV-i?
</t>
    </r>
    <r>
      <rPr>
        <i/>
        <sz val="8"/>
        <color theme="1"/>
        <rFont val="Calibri"/>
        <family val="2"/>
        <charset val="186"/>
        <scheme val="minor"/>
      </rPr>
      <t xml:space="preserve">
Erikool ehk erivajadustega õpilaste kool on üldhariduskool hariduslike erivajadustega lastele. Eestis on erikoolid: 1) kehapuudega lastele – füüsiline erivajadus; 2) vaegmõistuslikele lastele – vaimne erivajadus; 3) meelepuudega lastele: kurtidele ja vaegkuuljaile ning pimedaile ja vaegnägijaile; 4) liitpuudega lastele</t>
    </r>
  </si>
  <si>
    <r>
      <t>Esitada statistiline ülevaade järgmistes näitajates:
a) KOV-i hariduslikele tugiteenustele kuluv osakaal KOV-i aastasest eelarvest
b) sisseostetavate hariduslike tugiteenuste osakaal KOV-i aastasest eelarvest 
Kirjeldada järgmised teenuseid -</t>
    </r>
    <r>
      <rPr>
        <b/>
        <sz val="8"/>
        <color theme="1"/>
        <rFont val="Calibri"/>
        <family val="2"/>
        <charset val="186"/>
        <scheme val="minor"/>
      </rPr>
      <t xml:space="preserve"> kooli tervishoiutöötaja (kooliõde, terviseedendaja vms), psühholoog, eripedagoog (va logopeed), logopeed, sotsiaalpedagoog, pikapäevarühm, õpilaskodu, karjäärinõustamine ja karjääriinfo</t>
    </r>
    <r>
      <rPr>
        <sz val="8"/>
        <color theme="1"/>
        <rFont val="Calibri"/>
        <family val="2"/>
        <charset val="186"/>
        <scheme val="minor"/>
      </rPr>
      <t xml:space="preserve"> - nii alushariduses kui põhi-, kesk- ja kutsehariduses. Kõikide teenuste puhul  kirjeldada järgnevat:
a) Kas teenuse järele on nõudlust?
b) Kas olemasolevad teenused katavad vajaduse (nõudluse)?
c) Kas teenuste järjekorrad/ooteaeg on probleemiks (kui jah, siis kas ja mida tehakse probleemide leevendamiseks)?
d) Kas teenus on saajale tasuline? 
e) Kas kõigile kasutajatele on olemas teenusele ligipääs ühistranspordiga (sh KOV-i äärealadelt vms)? Kui jah, siis kas on olemas kord transpordikulude hüvitamiseks, kui kulud on kellelegi takistuseks  teenuseni pääsemiseks?
f) Kas teenus on mugavalt ligipääsetav liikumisraskustega inimestele (hoonesse sissepääs ja liikumine hoones)?
g) Kas teenus on kättesaadav ka teistes keeltes, kui selle järele peaks vajadus olema?
h) Kuidas on tagatud, et sihtgrupp teab nende võimaluste olemasolu (kas info teenuste osas on kättesaadav ja kuidas)?</t>
    </r>
  </si>
  <si>
    <r>
      <t xml:space="preserve">Esitada hädaohus laste juhtumite arv. Kirjeldada:
a) Kas ja kuidas on KOV osalenud hädaohus lapse juhtumite menetlemisel/korraldamisel?
b) Kas KOV-il on kontakt/koostöö operatiivüksustega?
c) Kas KOV-is on kriisiabi kättesaadav (sh turvakodu teenus, kriisinõustamine jms)?
</t>
    </r>
    <r>
      <rPr>
        <i/>
        <sz val="8"/>
        <color theme="1"/>
        <rFont val="Calibri"/>
        <family val="2"/>
        <charset val="186"/>
        <scheme val="minor"/>
      </rPr>
      <t>Hädaohus olev laps on laps, kes on tingimustes, mis ohustavad tema elu ja tervist või kes ise oma käitumise või tegutsemisega ohustab oma tervist ja arengut ning kes vajab sotsiaalametnike sekkumist ümbritsevate tingimuste parandamiseks.</t>
    </r>
  </si>
  <si>
    <t xml:space="preserve"> 1.1.4</t>
  </si>
  <si>
    <t>Eriarstiabi kättesaadavus</t>
  </si>
  <si>
    <t>Kas ja kuidas on tagatud eriarstiabi kättesaadavus KOV-is? Kas ja millist abi osutab selles osas KOV abivajajatele (nt transpordikorraldus)?</t>
  </si>
  <si>
    <t>i1.1.4</t>
  </si>
  <si>
    <t>TUGEVUSED</t>
  </si>
  <si>
    <t>NÕRKUSED</t>
  </si>
  <si>
    <t>Leibkondade struktuur (alla 18 aastaste lastega leibkonnad, leibkondade osakaal kõigist leibkondadest)</t>
  </si>
  <si>
    <t>Sotsiaalkindlustusameti nõunik (kui osales protsessis)</t>
  </si>
  <si>
    <t>Profiili koostamise meeskond (nimi, ametikoht)</t>
  </si>
  <si>
    <t>Profiili kontaktisik (nimi/kontaktandmed)</t>
  </si>
  <si>
    <t>NB! Sisestada info helesinistesse lahtritesse</t>
  </si>
  <si>
    <t>Laste ja perede heaolu arendamisel on oluline, et tehtavad otsused põhineksid teadmisel, et need toetavad laste ja perede heaolu ning omavad pikaajalist positiivset mõju. Selleks, et kavandada parendustegevusi ja langetada otsuseid teadmuspõhiselt on keskse tähtsusega hetkeolukorra kaardistus ja analüüs. Laste ja perede heaolu profiil on töövahend, mis aitab seda kohalikel omavalitsustel (edaspidi KOV) teha.
Laste ja perede heaolu profiil on koostatud Euroopa Majanduspiirkonna toetuste programmi „Riskilapsed ja –noored“ eelnevalt kindlaksmääratud projekti „Riskilaste ja –noorte tugisüsteemi väljaarendamine“ alaosa „Piirkondlike üksuste loomine laste ja perede toetamiseks“ raames.</t>
  </si>
  <si>
    <t>Profiili koostamise soovituslik tegevuskava</t>
  </si>
  <si>
    <r>
      <rPr>
        <b/>
        <sz val="11"/>
        <color theme="1"/>
        <rFont val="Calibri"/>
        <family val="2"/>
        <charset val="186"/>
        <scheme val="minor"/>
      </rPr>
      <t xml:space="preserve">1. Ettevalmistavad tegevused:
   </t>
    </r>
    <r>
      <rPr>
        <sz val="11"/>
        <color theme="1"/>
        <rFont val="Calibri"/>
        <family val="2"/>
        <charset val="186"/>
        <scheme val="minor"/>
      </rPr>
      <t>a. Profiili koostamise algatamine (juhtkonnaga kooskõlastamine, vastutaja määramine)
   b. Profiili koostamise töörühma moodustamine (meeskonna komplekteerimine, liikmetega kooskõlastamine)
   c. Töörühma avakohtumine, mille käigus jagatakse ülesanded ja lepitakse kokku täpne tegevus- ja ajakava</t>
    </r>
    <r>
      <rPr>
        <b/>
        <sz val="11"/>
        <color theme="1"/>
        <rFont val="Calibri"/>
        <family val="2"/>
        <charset val="186"/>
        <scheme val="minor"/>
      </rPr>
      <t xml:space="preserve"> 
2. Lapse ja perede heaolu profiili koostamine (põhitegevused): 
   </t>
    </r>
    <r>
      <rPr>
        <sz val="11"/>
        <color theme="1"/>
        <rFont val="Calibri"/>
        <family val="2"/>
        <charset val="186"/>
        <scheme val="minor"/>
      </rPr>
      <t xml:space="preserve">a. Profiili sisestusvormi täitmine, st indikaatoritele vastamine (toimub meeskonnaliikmete poolt vastavalt avakohtumisel
       kokkulepitud tööjaotusele)
   b. Sisestusvormi konsolideerimine – erinevate meeskonnaliikmete poolt täidetud osade kokkutõstmine ühte faili, 
       sisestusväljade sisu ja stiili ühtlustamine
   c. Töörühma kohtumine tulemuste valideerimiseks ja formuleerimiseks (vajadusel mitu kohtumist)
   d. Profiili vormistamine
   e. Avalikkuse teavitamine profiili tulemustest
</t>
    </r>
    <r>
      <rPr>
        <b/>
        <sz val="11"/>
        <color theme="1"/>
        <rFont val="Calibri"/>
        <family val="2"/>
        <charset val="186"/>
        <scheme val="minor"/>
      </rPr>
      <t xml:space="preserve">
3.  Parendustegevuste kavandamine ja tulemustest teavitamine:
   </t>
    </r>
    <r>
      <rPr>
        <sz val="11"/>
        <color theme="1"/>
        <rFont val="Calibri"/>
        <family val="2"/>
        <charset val="186"/>
        <scheme val="minor"/>
      </rPr>
      <t>a. Parendustegevuste tegevuskava koostamine
   b. Sihtrühmade teavitamine kavandatavatest tegevustest</t>
    </r>
  </si>
  <si>
    <r>
      <rPr>
        <u/>
        <sz val="11"/>
        <color theme="1"/>
        <rFont val="Calibri"/>
        <family val="2"/>
        <charset val="186"/>
        <scheme val="minor"/>
      </rPr>
      <t xml:space="preserve">Töölehtede värviloogika on järgmine: </t>
    </r>
    <r>
      <rPr>
        <sz val="8"/>
        <color theme="1"/>
        <rFont val="Calibri"/>
        <family val="2"/>
        <charset val="186"/>
        <scheme val="minor"/>
      </rPr>
      <t xml:space="preserve">
</t>
    </r>
    <r>
      <rPr>
        <b/>
        <sz val="11"/>
        <color theme="1"/>
        <rFont val="Calibri"/>
        <family val="2"/>
        <charset val="186"/>
        <scheme val="minor"/>
      </rPr>
      <t xml:space="preserve">Pruuniga </t>
    </r>
    <r>
      <rPr>
        <sz val="11"/>
        <color theme="1"/>
        <rFont val="Calibri"/>
        <family val="2"/>
        <charset val="186"/>
        <scheme val="minor"/>
      </rPr>
      <t xml:space="preserve">on tähistatud sissejuhatava informatsiooniga töölehed (juhend ja profiili sisukord, sh eesmärgipuu ja indikaatorid).
</t>
    </r>
    <r>
      <rPr>
        <b/>
        <sz val="11"/>
        <color theme="1"/>
        <rFont val="Calibri"/>
        <family val="2"/>
        <charset val="186"/>
        <scheme val="minor"/>
      </rPr>
      <t>Rohelisega</t>
    </r>
    <r>
      <rPr>
        <sz val="11"/>
        <color theme="1"/>
        <rFont val="Calibri"/>
        <family val="2"/>
        <charset val="186"/>
        <scheme val="minor"/>
      </rPr>
      <t xml:space="preserve"> on tähistatud profiili koostaja sisendit nõudvad töölehed (tiitelleht, KOV-i sisestusvorm ja tegevuskava). Profiili koostaja sisestab andmeid MS Exceli dokumenti ainult nendel töölehtedel. Kõik teised töölehed on informatiivsed ja/või automaatselt uuenevad, mistõttu vormi toimimise huvides ei ole soovitatav nende töölehtede sisu muuta.
</t>
    </r>
    <r>
      <rPr>
        <b/>
        <sz val="11"/>
        <color theme="1"/>
        <rFont val="Calibri"/>
        <family val="2"/>
        <charset val="186"/>
        <scheme val="minor"/>
      </rPr>
      <t>Hallil</t>
    </r>
    <r>
      <rPr>
        <sz val="11"/>
        <color theme="1"/>
        <rFont val="Calibri"/>
        <family val="2"/>
        <charset val="186"/>
        <scheme val="minor"/>
      </rPr>
      <t xml:space="preserve"> taustal on toodud summaarne Eesti statistika nende indikaatorite osas, mis näevad ette KOV-i näitajate võrdlust Eesti keskmisega. 
</t>
    </r>
    <r>
      <rPr>
        <b/>
        <sz val="11"/>
        <color theme="1"/>
        <rFont val="Calibri"/>
        <family val="2"/>
        <charset val="186"/>
        <scheme val="minor"/>
      </rPr>
      <t>Sinisega</t>
    </r>
    <r>
      <rPr>
        <sz val="11"/>
        <color theme="1"/>
        <rFont val="Calibri"/>
        <family val="2"/>
        <charset val="186"/>
        <scheme val="minor"/>
      </rPr>
      <t xml:space="preserve"> tähistatud töölehed kajastavad erinevaid jooniseid, mis visualiseerivad kvantitatiivseid tulemusi. Neid jooniseid saab hiljem kasutada lõppraporti tekstiversioonis (profiili tulemusi kajastav dokument). Kontekstiliste näitajate (nt rahvaarv, iive) joonised on toodud lehel „LPP raport_kontekst“. Tulemuste lehel („LPP raport_tulemused“) kajastuvad profiili eesmärkidega seotud statistiliste näitajate joonised.</t>
    </r>
  </si>
  <si>
    <t xml:space="preserve">Sisestusvormi veergudes B–C on toodud indikaatorite ja statistiliste näitajate pealkirjad ning suunavad küsimused. Veergudes D–K on indikaatori sisestusväljad. Sisestusvormi täitmisel on oluline jälgida, et informatsioon sisestatakse vaid helesinisega tähistatud tabeli väljadesse. Kõik teised väljad on informatiivsed. 
Indikaatorite täitmisel tuleb silmas pidada, et vormis püstitatud küsimused ei ole ammendavad. Need on suunavad küsimused teatud olukorra või teenuse kirjeldamiseks. Seetõttu on oluline, et profiili täitja ei hoiaks rangelt kinni küsimuste struktuurist, vaid koostaks tervikliku olukorra/teenuse kirjelduse konkreetse indikaatori osas. Teisisõnu, profiili sisestusväljades ei tule anda jah-ei vastuseid, vaid kirjeldada täislausetega olukorda või teenust KOV-is (väiteid põhjendades ja selgitades). 
Lisaks tabeli sisestusväljadele tuleb kvalitatiivsete indikaatorite puhul märkida ka oma hinnang neljasel skaalal: väga hea, pigem hea, pigem halb ja väga halb (vt hinnangute skaala kirjeldusi SISESTUSVORM-i lehel). Hinnangud peavad olema kooskõlas tekstiväljas toodud kirjeldustega, ehk tekstiväli peab sisaldama informatsiooni, mis kajastab hinnangu põhjendust. Näiteks märkides hinnangu „väga hea“, peab tekstiväli sisaldama olukorra kirjeldust, mis tõendab, et teenus/tegevus on väga kvaliteetne, kättesaadav, tõhus jne. Hindamisel on oluline jälgida, et ühegi hinnatava teenuse või olukorra osas ei jääks hinnang märkimata – vastasel juhul ei kujune eesmärgi koondhinnangud korrektselt. Samuti tuleb jälgida, et iga hinnatava teema või teenuse kohta oleks märgitud ainult üks valikuvariant. Alljärgnevalt on toodud näide kvalitatiivsest indikaatorist. </t>
  </si>
  <si>
    <t>Kasulikke MS Excel-i nippe</t>
  </si>
  <si>
    <t>Kui profiil on täidetud, koondhinnangud antud ja raporti lehtedel olevate joonistega tutvutud, tuleb alustada parendustegevuste planeerimist. Selleks on oluline kokku kutsuda profiili koostamise töörühm (profiili koostamise meeskond) ning võimaluse korral ka teised KOV-i struktuurüksuste ja allasutuste juhtivatel positsioonidel olevad inimesed. Parendustegevuste kava on laste ja perede heaolu profiili väljund, mis on omakorda sisendiks KOV-i arengukavasse ja teistesse arengu- ja tegevuskava dokumentidesse. 
Parendustegevuste kava koostamise abivahendiks on Exceli töövormi viimane tööleht ”LPP TEGEVUSKAVA”. Ka sellel lehel tuleks järgida põhimõtet, et profiili koostajad täidavad vaid helesinise taustaga tähistatud välju. Töölehe veergudes A–B näidatakse automaatselt profiili koostaja poolt välja toodud tugevusi ja nõrkusi ning veerus C on toodud hinnangute joonised. 
Iga profiili põhieesmärgi kohta tuleb välja tuua parendamist vajavad aspektid (teemad, valdkonnad). Nn aspektide puhul ei ole tegemist veel konkreetsete tegevustega, vaid tuvastatud asjaoludega, mille osas tuleks parendustegevusi kavandama hakata. Kui kõik aspektid on määratud, tuleb neile määrata prioriteedi tasemed. Seda saab teha kolmesel skaalal: kõrge, keskmine ja madal prioriteet. Kõrge prioriteet määratakse aspektidele, mis on kriitilised ja teistest kaardistatud aspektidest olulisemad. Madal prioriteet määratakse aga aspektidele, mille mõju laste ja perede heaolu kasvule on väike. Üldjuhul määratakse kõrge prioriteet aspektidele, millega tuleb kindlasti edasi tegeleda. 
Aspektidele välja toomine ja prioriseerimine on sisendiks konkreetsete parendustegevuste kavandamiseks. Veerud F–I on eeskätt indikatiivsed, näitamaks tegevuskava koostamise komponente. Tegevuskava koostamisel tuleks kõigepealt kaardistada parendamist vajavaid aspekte silmas pidades konkreetsed tegevused. Seejärel on vaja need kooskõlastada seotud osapooltega. Kui otsus tegevuse elluviimiseks on vastu võetud, tuleb määrata vastutaja ehk isik, kes konkreetse tegevuse elluviimisega tegelema hakkab. Samuti on tegevuskava puhul oluline märkida elluviimise tähtaeg ja võimalik eelarve. 
Parendustegevuste kava koostamisel ei pea KOV lähtuma profiilis toodud vormi näitest (veerud F – I). Selleks võib KOV kasutada enda harjumuspäraseid metoodikaid ja vorme. Laste ja perede heaolu profiili vahetu väljund on parendamist vajavate aspektide välja toomine (veerg D).</t>
  </si>
  <si>
    <t>KOKKUVÕTTEV HINNANG ALAEESMÄRGI TÄITMISE KOHTA</t>
  </si>
  <si>
    <t>Palun sisestage siia kokkuvõttev hinnang selle alaeesmärgi täitmise kohta, sh võttes indikaatoritele antud hinnangutest kokku need teemad, mis antud KOV-i jaoks kõige olulisemad on. Samuti tooge välja kuni 3 KOV-i tugevust ja nõrkust antud alaeesmärgi osas.</t>
  </si>
  <si>
    <t>Kirjeldada järgmiste suunavate küsimuste abil, kuidas on KOV-is tagatud toidu kättesaadavus lastele:
1) Kas ja kuidas KOV tegeleb toidupuuduses olevate laste väljaselgitamisega? Kas KOV kaardistab selliseid lapsi? 
2) Kui eelnevale küsimusele on jaatav vastus, siis Kas KOV-is on toidupuuduses olevaid lapsi ja kui palju?
3) Vajaduse ilmnemisel, milliseid mehhanisme KOV rakendab?
4) Kuidas on tagatud, et kõik KOV-is elavad lapsed (eel- ja kooliealised) saavad vähemalt korra päevas sooja toitu (väljaspool kooli, nädalavahetustel ja koolivaheaegadel)?</t>
  </si>
  <si>
    <t>Toidupuuduses olevad lapsed</t>
  </si>
  <si>
    <t>Kirjeldada järgmiste suunavate küsimuste abil, kuidas on KOV-is tagatud toidu kättesaadavus lastele:
a) Kas ja kuidas KOV tegeleb toidupuuduses olevate laste väljaselgitamisega? Kas KOV kaardistab selliseid lapsi? 
b) Kui eelnevale küsimusele on jaatav vastus, siis Kas KOV-is on toidupuuduses olevaid lapsi ja kui palju?
c) Vajaduse ilmnemisel, milliseid mehhanisme KOV rakendab?
d) Kuidas on tagatud, et kõik KOV-is elavad lapsed (eel- ja kooliealised) saavad vähemalt korra päevas sooja toitu (väljaspool kooli, nädalavahetustel ja koolivaheaegadel)?</t>
  </si>
  <si>
    <t>Kas ja kuidas toimub KOV-is eelkooliealiste laste tervise jälgimine vanuserühmades 0-2 ja 3-6? Kas KOV teeb selles osas koostööd perearstidega ja -õdedega, kes eelkooliealiste laste tervist jälgivad? Kas KOV-is on tagatud pereõe koduvisiidid eelkooliealistele lastele?</t>
  </si>
  <si>
    <t>Millised lapseootel peredele suunatud teenused on KOV-is kättesaadavad? 
Koostada teenuste loetelu ja tuua välja, kellele on need suunatud, kui palju kasutatakse, hinnang: hea/rahuldav/mitterahuldav. Heaks võib pidada olukorda, kui kõikidele vajajatele on abi kättesaadav ja mitterahuldavaks olukorda, kui vajaduspõhine abi ei ole kättesaadav. 
Näiteks on tagatud järgmised võimalused: 
a) perekoolid, 
b) raseduskriisi nõustamine, 
c) teismelise eas vanemaks saajatele suunatud tugi,
d) pereteraapia, paariteraapia,
e) lapse ja/või pere tugiisikud,
...
Kas ja millised teenused KOV-is puuduvad, mida lapseootel pered vajavad?
KOV-i roll on lapseootel perede heaolu ja toimetuleku igakülgne toetamine, et ennetada hilisemaid probleeme (lapse väärkohtlemine, hooletusse jätmine, vanemate vaimse tervise häired (nt ema depressioon) jms)</t>
  </si>
  <si>
    <r>
      <t xml:space="preserve">Esitada koolieelsetes lasteasutustes osalevate HEV laste arv ja üldhariduses osalevate HEV laste arv. Kirjeldada:
a) Kas KOV-i poolt on HEV lastele loodud võimalused alushariduses ja lastehoius osalemiseks? Kui ei, siis kas tulevikus on võimalused olemas? Kas selle järele on vajadus?
b) Kas KOV-i poolt on HEV lastele loodud võimalused üldhariduses osalemiseks? Kui ei, siis kas tulevikus on võimalused olemas? Kas selle järele on vajadus?
</t>
    </r>
    <r>
      <rPr>
        <i/>
        <sz val="8"/>
        <color theme="1"/>
        <rFont val="Calibri"/>
        <family val="2"/>
        <charset val="186"/>
        <scheme val="minor"/>
      </rPr>
      <t xml:space="preserve">
HEV õpilased on spetsiifilist õppekorraldust ja ressursimahukaid tugiteenuseid vajavad õpilased: õpilased, kes tulenevalt nende puudest või muust häirest vajavad spetsiifilist õppekorraldust ja väga ressursimahukaid täiendavaid tugiteenuseid (nägemispuuded, kõne- ja kuulmispuuded, intellektipuue, liikumispuue kaasuva puudega, tundeelu- ja käitumishäire, kasvatuse eritingimusi vajavad õpilased). (Allikas: HTM 2013)</t>
    </r>
  </si>
  <si>
    <r>
      <t xml:space="preserve">Kas KOV-i poolt on HEV lastele loodud võimalused </t>
    </r>
    <r>
      <rPr>
        <b/>
        <sz val="8"/>
        <rFont val="Calibri"/>
        <family val="2"/>
        <charset val="186"/>
        <scheme val="minor"/>
      </rPr>
      <t xml:space="preserve">alushariduses ja lastehoius </t>
    </r>
    <r>
      <rPr>
        <sz val="8"/>
        <rFont val="Calibri"/>
        <family val="2"/>
        <charset val="186"/>
        <scheme val="minor"/>
      </rPr>
      <t>osalemiseks? Kui ei, siis kas tulevikus on võimalused olemas? Kas selle järele on vajadus?</t>
    </r>
  </si>
  <si>
    <t>Tuua välja noorsootöösse kaasatud noorte osakaal.
NB! Noortevaldkonna arengukava 2014-2020 sihttaseme eesmärk aastaks 2020: 60% (aastal 2012 oli üle-Eestiline tase 42%)</t>
  </si>
  <si>
    <t>Noori noortekeskuste kohta - võrdlus Noortevaldkonna arengukava 2014-2020 eesmärkidega;
Algtase 2012: 1384
Sihttase 2020: 1000</t>
  </si>
  <si>
    <t xml:space="preserve">Noori huvikooli kohta - võrdlus Noortevaldkonna arengukava 2014-2020 eesmärkidega;
Algtase 2012: 596
Sihttase 2020: 400 </t>
  </si>
  <si>
    <r>
      <t xml:space="preserve">Tuua välja noorsootöösse kaasatud noorte osakaal (% noorte koguarvust).
</t>
    </r>
    <r>
      <rPr>
        <i/>
        <sz val="8"/>
        <color theme="1"/>
        <rFont val="Calibri"/>
        <family val="2"/>
        <charset val="186"/>
        <scheme val="minor"/>
      </rPr>
      <t>NB! Noortevaldkonna arengukava 2014-2020 sihttaseme eesmärk aastaks 2020: 60% (aastal 2012 oli üle-Eestiline tase 42%).</t>
    </r>
  </si>
  <si>
    <r>
      <t xml:space="preserve">Esitada statistika, kui palju on noori ühe huvikooli kohta ja noori ühe noortekeskuse kohta.
</t>
    </r>
    <r>
      <rPr>
        <i/>
        <sz val="8"/>
        <rFont val="Calibri"/>
        <family val="2"/>
        <charset val="186"/>
        <scheme val="minor"/>
      </rPr>
      <t>Noori huvikooli kohta - võrdlus Noortevaldkonna arengukava 2014-2020 eesmärkidega;
Algtase 2012: 596
Sihttase 2020: 400 
Noori noortekeskuse kohta - võrdlus Noortevaldkonna arengukava 2014-2020 eesmärkidega;
Algtase 2012: 1384
Sihttase 2020: 1000</t>
    </r>
  </si>
  <si>
    <t>Kirjeldada, kas KOV-is viiakse ellu järgmisi tegevusi:
a) Kuritegevuse olukorra analüüsimine
b) Kuritegevuse ennetamisstrateegiate koostamine KOV-i arengukava osana
c) Turvalisust puudutava info levitamine kohalikele elanikele
d) Avaliku ruumi turvalisemaks muutmisega seotud tegevused (tänavavalgustus, turvakaamerad, mahajäetud hoonete lammutamine, hoiatussiltide paigaldamine jne)
e) KOV-i administratiivse suutlikkuse tõstmine (personali pädevuse tõstmine, personali juurde värbamine)
f) Rehabilitatsiooniteenuse võimaldamine alaealistele õigusrikkujatele
g) Resotsialiseerimisprogrammide rakendamine erikoolist vabanenutele 
h) Tugiisikuteenuse võimaldamine vanglast vabanenutele</t>
  </si>
  <si>
    <t>Kirjeldada, kas KOV-is viiakse ellu järgmisi tegevusi.
a) Kuritegevuse olukorra analüüsimine
b) Kuritegevuse ennetamisstrateegiate koostamine KOV-i arengukava osana
c) Turvalisust puudutava info levitamine kohalikele elanikele
d) Avaliku ruumi turvalisemaks muutmisega seotud tegevused (tänavavalgustus, turvakaamerad, mahajäetud hoonete lammutamine, hoiatussiltide paigaldamine jne)
e) KOV-i administratiivse suutlikkuse tõstmine (personali pädevuse tõstmine, personali juurde värbamine)
f) Rehabilitatsiooniteenuse võimaldamine alaealistele õigusrikkujatele
g) Resotsialiseerimisprogrammide rakendamine erikoolist vabanenutele 
h) Tugiisikuteenuse võimaldamine vanglast vabanenutele</t>
  </si>
  <si>
    <t>Kirjeldada, kuidas toimib KOV-is juhtumipõhine koostöö laste ja noortega tegelevate spetsialistide vahel (lastekaitse, noorsootöö, politsei, koolijuhid ja -õpetajad, sotsiaalpedagoogid, psühholoogid jms). 
Kirjeldada, millised juhtumipõhised koostöövõrgustikud on loodud, et arutada  konkreetsete kohalike abivajavate laste ja noorte juhtumeid ning teha koostööd laste ja noorte ning nende perede aitamiseks (sh teenustele suunamist, üldisemat tegevuste planeerimist jms). 
Käsitleda järgmiseid aspekte: 
a) Kelle algatusel ja koordineerimisel koostöö toimib?
b) Kuidas on jagatud vastutus võrgustiku liikmete vahel?
c) Kas võrgustikus osalemine on reguleeritud nt organisatsioonide vaheliste (suuliste/kirjalike) kokkulepetega?
d) Kuidas tehakse koostööd teiste KOV-idega?
e) Kuidas tehakse koostööd riigiasutustega?</t>
  </si>
  <si>
    <t>järgmist rahvaloendust pole olnud</t>
  </si>
  <si>
    <t>Kohapeal teenuse pakkuja puudub, teenust pakub Paide linnas tegutsev MTÜ Süda-Eesti Sotsiaalkeskus. Vajadus nõustamise järele on. Teenus on inimesele tasuta ja teenuse pakkumine on ainult eesti keeles. Transpordiühendus Türilt Paide on hea ja tasuta, äärealadelt inimestel on teenusele jõudmine keeruline. Võimalus kasutada sotsiaaltransporti, mis on vallasiseselt 2.-. Raha puuduse tõttu on võimalik saada tasuta transporti valla poolt, kui vajadus on põhjendatud. Teenuse osutaja juurde pääseb ka liikumistakistusega inimene.</t>
  </si>
  <si>
    <t>Nõustamise liik puudub.</t>
  </si>
  <si>
    <t>Avalikuks rannaks on Türi järv, teised ujumiskohad on inimeste omal vastutusel. Valvega on Türi tehisjärv, valvet korraldab KOV. Kõige sagedasemad ohuolukorrad tekivad järelvalveta lastega, alkoholi tarbimisel, tundmatus kohas vette hüppamisel, valel ajal jääl viibimine.	Veeohutuspüstakud on Kihli karjääris krossiraja ääres, Tagametsa skaudilaagris, Väätsa paisjärve ääres.</t>
  </si>
  <si>
    <t xml:space="preserve"> Üldhariduskooli õpilase kooli ja koolist koju sõitmiseks tehtud kulu hüvitatakse, kui õpilase jalakäimise koolitee on pikem kui 3 km ning KOV ei ole korraldanud transporti lähimasse elukohajärgsesse kooli ja tagasi või ei ole tagatud ühistransport elukohajärgsesse kooli sõiduks.Türi vallas elavale, kuid väljaspool Türi valda õppivale õpilasele hüvitatakse sõidukulu, kui hariduse omandamine väljaspool õpilase teeninduspiirkonna kooli on põhjendatud.Türi Ühisgümnaasiumi õpilasele, kes elab õppeperioodil nädalasiseselt Türi linnas kas valla poolt pakutud munitsipaalpinnal või erasektori üüripinnal, hüvitatakse sõidukulu või isikliku sõiduauto kasutamise kulu  ühel korral nädalas kooli ja koolist koju sõitmise eest.Türi valla koolide õpilastele makstakse õppeperioodi lõpus individuaalsete saavutuste eest õppetoetusi eesmärgiga tunnustada aineolümpiaadidel ja valdkondlikel konkurssidel edukalt võistelnuid. Õppetoetusi saavad Türi valla põhikoolide, Türi ühisgümnaasiumi ja Türi muusikakooli õpilased.KOV otseselt ise ei suuna edasisi karjäärivalikuid, vaid teeb seda läbi koolide karjääriõpetuse ja valikainete, samuti kooli huvitegevuse, õppekäikude jms tegevuse võimaldamise kaudu.
</t>
  </si>
  <si>
    <t xml:space="preserve">KOV suudab tagada kõikidele soovijatele lasteaiakohad, seetõttu ei ole ka loodud lastehoiukohti. Türi valla lasteaedades on HEV-laste toetamiseks tööl tugiisikud. Pidevalt tegeletakse õpetajate eripedagoogiliste pädevuste tõstmisega (täienduskoolitused).On olemas võimalused kergemate arenguliste erivajadustega lastele (kerge vaimne mahajäämus arengus). Raskemate erivajadustega toimetulekuks puuduvad võimalused (nt raske liikumispuue, meelepuuded, nägemine, kuulmine, autismispektri häired, ATH). HEV-laste alushariduse paremaks võimaldamiseks võiks olla lasteaias sobitusrühm või teatud rühmas laste arv väiksem. Lasteaiad on kaalunud sobitusrühma loomist nii Türil kui ka Väätsal, kuid erinevatel põhjustel ei ole see seni teoks saanud. 
Puudus on tugispetsialistidest (logopeed, eripedagoog). </t>
  </si>
  <si>
    <t xml:space="preserve">Suur osa õpilastest kasutab ühistransporti. Nende tarbeks, kellel see võimalus puudub, loob KOV lastevanemate avalduste põhjal õpilasliinid. 
Õpilase kooli ja koolist koju sõitmiseks tehtud kulu hüvitatakse, kui õpilase jalakäimise koolitee on pikem kui 3 km ning KOV ei ole korraldanud transporti lähimasse elukohajärgsesse kooli ja tagasi või ei ole tagatud ühistransport elukohajärgsesse kooli sõiduks.Sõidukulu hüvitatakse näiteks erivajadusega laste vanematele, kui laps ei ole võimeline iseseisvalt ühistransporti kasutama.Transporti kasutavatel õpilastel kulub kooli jõudmiseks üldjuhul 15-30 minutit, olenevalt bussiliinist. Seega päevas kulub edasi-tagasi sõiduks 30 minutit kuni tund.Õpilaste osalemine huvitegevuses võib olla mõnevõrra piiratud, kuna õhtusel ajal koolitransport puudub. Kuid koolid ongi huvitegevuse korraldanud nii, et see arvestab koolitranspordiga. 
Õpilaste osalemist huvihariduse omandamisel ja huvitegevuses toetab KOV sõidukulude osalise hüvitamisega. Sõiduhüvitist makstakse sõiduks huviringi ja tagasi, kui õpilasel puudub võimalus sõita huviringi ühistranspordiga. Hüvitise suurus sõltub huvitegevuse toimumise koha kaugusest õpilase elukohast. Paralleelselt kasutatakse nii maakonnaliine kui ka KOV korraldatud koolitransporti. Kui ühistransport ei kata õpilaste transpordivajadusi, koostatakse õpilasliinid. Liikumispuudega lastel pole olnud vajadust koolitranspordi järgi.
</t>
  </si>
  <si>
    <t>KOV territooriumil on 7 perearsti ja pereõde. Viis perearsti töötavad Tervisekeskuses Türil ja 2 iseseisvas praksises. Õed töötavad koos pererastidega.Tervisekeksuses  seisneb koostöö vastastikustes asendamistes töölt eemalviibimisel,  registratuuri , transpordi ja ühiskasutuses olevate ruumide haldamises.Teenuse eest ise tasujate osakaal on väike, see moodustab osutatud tervisehoiuteenuste kogusummast ligikaudu 2,5%.Teenust osutatakse lisaks eesti keelele ka vene keeles, on ka üksikuid ingliskeelseid patsiente. Ühistranspordiga pääseb teenuseosutajani, aga äärealadelt käimine ühistranspordiga keerulisem kuna napib liine. KOV osutab transporditeenust abivajadusest sõltuvalt. Tervisekeskusesse on liikumisraskustega inimestele hoonele juurdepääs olemas. Hoone on kolmekorruseline ja lift puudub. Seega juurdepaas kõrgematele korrustele on liikumispuudega inimestele takistatud. See probleem laheneb uue tervisekeskuse valmimisel. KOV toetab teenuse osutajat ruumide tasuta kasutuse ja kommunaalkulude hüvitamisega.</t>
  </si>
  <si>
    <t>Teenus olemas asukohaga Türi Tervisekeskus.Teenust osutatakse lisaks eesti keelele ka vene keeles, on ka üksikuid ingliskeelseid patsiente. Teenus on kodanikule tasuta.Ühistranspordiga pääseb teenuseosutajani, aga äärealadelt käimine ühistranspordiga keerulisem kuna napib liine.</t>
  </si>
  <si>
    <t>Esialgu tegeleb probleemiga kool kaasates lapsevanemaid ja kooli tugivõrgustikku. Vajadusel kaasab kool lastekaitsetöötaja.</t>
  </si>
  <si>
    <t>KOV hüvitab vanema taotluse alusel lapse kooli viimiseks ja koolist koju toomiseks tehtavad kulud. Teenustest pakub KOV erihoolekannet ja igapäevaelu toetamist.</t>
  </si>
  <si>
    <t>Sotsiaaltoetused tagatud. Toetused: sünnitoetus, lasteaia toitlustus ja kohamaksu toetus, kooli alustamie stoetus, ravimitoetus, prillid, ühekordnetoetus, sotsiaalse ja psühholoogilise nõustamise teenuse toetus.</t>
  </si>
  <si>
    <t>Tugiisikuteenus perele</t>
  </si>
  <si>
    <t>Lapsehoiuteenus</t>
  </si>
  <si>
    <t>Raske või sügava puudega lapse hooldaja määramine</t>
  </si>
  <si>
    <t>Teenus pakub lapsevanemale rahalist toetust kuna tööle minek välistatud.</t>
  </si>
  <si>
    <t>Täidavad seadusest tulenevaid nõudeid.Nii noorte turvalisuse tagamisel ja korraldamisel laagrites (tuleohutus, esmaabi, riskianalüüsid jms), kui ka teistes tegevustes. Noorte ja perede anonüümsuse tagamine, andmekaitse nõuetest kinnipidamine. Täiendavad end Noorte Agentuuri, ENTK, EANK ja HITSA poolt korraldatavatel täiendkoolitustel- kaks kuni kolm koolitust aastas.
Koolituskord puudub. Noorsootöötajate kvalifikatsioon vastab Lastekaitseseadus § 20 nõuetele.</t>
  </si>
  <si>
    <t>Türi linnas on 66 reguleerimata ülekäigurada. Kõikidest reguleerimata ülekäiguradadest 1 ülekäigurada on väga kõrge riskiga ja asub Türi Ühisgümnaasiumi läheduses mis tähendab, et antud ülekäigurada on koolilaste kasutada üpris tihti (puudub nii tänavavalgustus kui kohtvalgustus). 7 ülekäigurada on kõrge riskiga millest kaks asuvad lasteasutuste lähedal.  Linna põhitänavatel on kohtvalgustuse kasutamine hea,  kõrvaltänavatel on üldjuhul kasutatud vaid tänavavalgustust, mis pole piisav, et valgustada ülekäiguradasid. Rekonstrueeritud põhitänavatega Türi linnas, on üldine seisukord ülekäiguradadel hea. Teekattemärgistus on olemas ning kohtvalgustus on paigaldatud põhitänavatel asutavatele ülekäiguradadele. Sõidukid kipuvad riskiga ülekäikude juures kiirust ületama. Jalgrattateid on ja need on valgustatud.</t>
  </si>
  <si>
    <t>Nõudlus on suur.  Teenus tagatud Türi Põhikoolis. Olemasolev ei kata vajadust.</t>
  </si>
  <si>
    <t>Puudub.</t>
  </si>
  <si>
    <t>Olemas Retla-Kabala koolil ja Järvamaa Kutsehariduskeskuse Särevere õppekohas.</t>
  </si>
  <si>
    <t>Valgustus on tänavatel ööpäevaringselt, aga on ka kohti kus valgustus puudub. On kergliiklusteid mis on valgustamata. Tänavate korrashoid rahuldav, KOV-il puudub suutlikus kõiki tänavaid korras hoida,pigem tehakse ohtlikes kohtades hooajaline remont. Türi vallal puudub teehoiukava, mis aga on tegemisel. Valla väiksemates piirkondades kus on kergliiklusteed puudub teel valgustus. Samuti on ka väiksemates piirkondades kergliiklusteed puudu, mille järgi on vajadus. Jalgrattahoidikute olemasolu on tagatud olulisemate hoonete juures. Jalgrattaga liiklemise populariseerimiseks on korraldatud erinevaid üritusi/matkasid.</t>
  </si>
  <si>
    <t>Saame öelda, et kogupindalast moodustab mets 60%. KOV-is on parke ja korrastatud rohealasid kus aega veeta. Valla territooriumil on võimalus aega veeta Türi Tehisjärve ääres, kus on pikniku lauad, mänguväljak, jalgpalli väljak, võrkpalliväljak, laululava. Olemas 5 väli jõusaali. Disgolfi mängimise võimalus Türi Elamuspargis, kus on veel lisaks erinevaid vabaaja veetmise võimalusi. Valla territooriumil on 8 mänguväljakut, kus veeta aega pere ja lastega.</t>
  </si>
  <si>
    <t>Valla aktiivses kasutuses on 8 mänguväljakut, Noortekeskuses rulapark, seikluspark, Türi Tehisjärve äärne. Mänguväljakutel on arvestatud erinevaid vanusegruppe. Väljakute kontroll toimub vähemalt kord aastas, väljakud ei vaja renoveerimist.</t>
  </si>
  <si>
    <t xml:space="preserve">Suitsuvabade alade silte pole paigutatud. </t>
  </si>
  <si>
    <t>Toidukauplused on valla keskuses väga hästi kättesaadavad, äärealadel veidi keerulisem. Turu olemasolu vähene, on kohalikke kauplejaid kes käivad aegajalt enda saadusi müümas. Aiamaal toidu kasvatamine säilinud, kuid mitte massiliselt pigem esineb aiamaa omamist äärealadel. Haridusasutustes on suur rõhk tervislikul toitumisel. Toitumisalast nõustamist on võimalik saada vähesel määral perarstilt või pereõelt. Erasektoris pakkujaid on.</t>
  </si>
  <si>
    <t>KOV-is 6 teenusepakkujat. Teenuse osutajatel oma praksised, millest kaks asuvad Tervisekeskuses. Ühistranspordiga pääseb teenuseosutajani. Koolides ja lasteaedades on korraldatud ühised kontrollil käimised vanuseastmete järgi. KOV tagab transpordi.</t>
  </si>
  <si>
    <t>Eelkooliealiste laste tervise jälgimine toimub vastavalt kuni 18-aastaste laste tervisekontrolli juhendile. Koduvisiit on vajaduse korral võimalik, kuid eelistatakse pereõe või –arsti vastuvõttu tervisekeskuses, kus on vajadusel võimalikud ka lisauuringud. Sünnitusmajast tulnud lastele vajalik koduvisiit. Oisu ja Kabala piirkonnas arstiabi kättesaadavus halveneb kuna arsti teeninduspunkt hakkab teenindama Türil.</t>
  </si>
  <si>
    <t>j</t>
  </si>
  <si>
    <t>Kooliõde analüüsib tehtud ennetavate tervisekontrollide tulemusi. Selleks, et teha järeldusi tõhusamaks tervisedenduseks. Kooliõde teavitab KOV-i. Terviseinfo teadlikkus vanematel puudulik,vajalik rohkem teavitada ja pidada ühiseid arutelusid.</t>
  </si>
  <si>
    <t>Terve kooliaja vältel toimub kindlaksmääratud klassides õpilase terviseseisundi ja arengu süstemaatiline hindamine ja jälgimine.Ülekaal on kõige sagedamini esinev terviseprobleem kõikides kooliastmetes. Nägemislangus on sage keskmises kooliastmes. Rühiga probleemid.Esimeses ja vähemal määral teises kooliastmes on käesoleval aastal kujunenud suureks probleemiks pedikuloos. Varasematel aastatel on küll esinenud haigusjuhtumeid, kuid viimasel aastal on haigestumine parasitaarnakkusesse oluliselt suurenenud.Õpilaste terviseküsitluse andmetele tuginedes on vanemas kooliastmes kõige sagedasemaks tervisekaebuseks väsimus. Sagedased on uinumisraskused, unehäired, halb tuju jne. Peavalu esineb tüdrukutel rohkem kui poistel. Rohkem depressiivseid lapsi. Täid viimasel ajal suur probleem.</t>
  </si>
  <si>
    <t xml:space="preserve">Teenust võimalik saada läbi ohvriabi, Türil teenus puudub. </t>
  </si>
  <si>
    <t>Perekooli teenust pakub Paides Järvamaa Haigla. Vajadus perekooli järgi olemas. Perekooli loeng on korra kohta 6.-. Ühistransport teenuseni tasuta, ääraladelt keeruline. Teenuse osutajani saab ka liikumisraskusega inimene. Teenuse osutamine toimub hooajaliselt, mitte koguaeg. Teenus on oluline vanemlike oskuste täiendamiseks. Tuleks kaasata nii emad kui isad. Beebikool toimunud pisteliselt olenevalt korraldajatest. Noortekeskuses ja kultuurimajas toimunud beebide võimlemist.</t>
  </si>
  <si>
    <t>Teevad perearstid vähesel määral. Toitumisnõustaja (diabeedi õde) Järvamaa Haiglas Paides. Toimub erinevaid projektipõhiseid nõustamisi ja eraisikust nõustajad.</t>
  </si>
  <si>
    <t xml:space="preserve">Teenust pakub Järvamaa Haigla Paides. Vajadus teenuse järgi kindlasti olemas. Teenus on tasuta, vajalik eelnev registreerimine. Transpordi ühendus on olemas ja tasuta, äärealadelt käimine keerulisem. Vajadusel võimalus kasutada sotsiaaltransporti. Teenust osutatakse eesti keeles. Liikumisraskustega inimestele juurdepääs tagatud. Noortekeskuses on käinud ämmaemand rääkimas (tüdrukte padjaklubi). Reklaami võiks olla antud teemal koolis. </t>
  </si>
  <si>
    <t>Suitsetamisest loobumise nõustamise teenust pakub perearst Tereza Maskina (Pärnu mnt 56, Paide).</t>
  </si>
  <si>
    <t>Teenuse pakkuja puudub kohapeal. Koostöö on Paide linnas tegutseva MTÜ-ga Süda-Eesti Sotsiaalkeskus ja psühhoteraapia keskus Sensus. Erivajadustega laste nõustamine: Rajaleidja. Vajaduse teenuse järele on suur. Teenuse osutamine on tasuta ja kui on tasumiseks vajadus on kompenseerimine kodanikele võimalik. Teenust ei osutata võõrkeeltes, vajadus oleks vene ja inglise keelse teenuse järele. Teenusele minek ühistranspordiga on tasuta, äärealadel transpordi ühendus kehva, vajadusel saab osutada sotisaaltransporti, mis valla siseselt on 2.-. Teenuse osutaja juurde saab liikumisraskustega inimene ligi.</t>
  </si>
  <si>
    <t>Päästekomando viib lastele iga aastaselt läbi ennetusprojekte. "Päästjatel külas"-sihtrühm valla 2 klassi õpilased. "Tulest targem"- sihtrühm eelkooliealised. "Kaitse end ja aita teist"- sihtrühm 6 klass. Lisaks erinevad lastelaagrid ja avalikud üritused. Päästjad teevad kodukülastusi, mille käigus selguvad riskikodud, millest nad omakorda teavitavad KOV-i. Lastega leibkondade kohta eraldi seiret ei tehta.</t>
  </si>
  <si>
    <t>KOV ei analüüsi surmajuhtumeid.</t>
  </si>
  <si>
    <t>Tuleb korraldada juhtumite põhjuste analüüsi, vajadus korraldada ümarlaudu andmete kogumiseks ja analüüsimiseks.</t>
  </si>
  <si>
    <t>Lastevanematel on võimalik osaleda programmis "Imelised aastad" kaks korda aastas. Nõudlus on suurem. Hetkel saab aastas programmis osaleda 28 lapsevanemat. Vastab sisuliselt vajadustele. Osaleda saavad ka sihtrühma mitte kuuluvad vanemad. Koostööd on tehtud ka naaberomavalitsusega ja valmidus teha ka edaspidiselt. KOV on kaasrahastaja. Toimuda võiks lisaks erinevaid koolitusi, näit. PREP- paarisuhe, Gordion- teadlikumale vanemale.</t>
  </si>
  <si>
    <t>KOV pakub väärkoheldud lastele turvakoduteenust, mida ostab sisse, vaja sõlmida leping. Turvakoduteenusest on puudus.Ohvriabiteenus on kättesaadav, võimalus saada teenusena psühholoogilist nõustamist.</t>
  </si>
  <si>
    <t>KOV võtab teate vastu hädaohus laste kohta, paigutab lapsed vajadusel teenusele, eraldab perest.Operatiivüksustega on koostöö hea ja kättesaadav.Turvakodu teenus pole kättesaadav. Kriisinõustamine puudub,tagatud ohvriabi. Kriisipind puudub. Pakkuda sotsiaalkorter perele.</t>
  </si>
  <si>
    <t>1)koostöö perearstidega
2)eestvedaja puudub
3)ennetusrühma puudumine</t>
  </si>
  <si>
    <t>1)ärksad spetsialistid võrgustikus
2)abivajajate tundmine/pildi olemasolu
3)põhiliselt koostöö hea</t>
  </si>
  <si>
    <t>KOV-is tehakse ennetustööd erinevate valdkondade ja asutustega (sisekaiste, noorsootöö, haridus). Politsei koondab infotunde, kus osalevad näit. lasteaiaõpetajad, perearstid (pole regulaarne). Võiks olla laste ja perede regulaarne komisjon. Koostöö on isikute pinnalt. Esmatasandi koostöö hea. Juhtumivõrgustikutöö politseiga toimub, erinevad ümarlauad. Arengukavas võiks olla viidatud eraldi dokumendile, kus on välja toodud ennetustegevuste tegevuskava.</t>
  </si>
  <si>
    <t>Ennetustegevusele puudub eestvedaja. Võiks olla loodud ennetustöörühm, millest võrgustiku liikmed puudust tunnevad.</t>
  </si>
  <si>
    <t>1)koostöö politseiga
2)
3)</t>
  </si>
  <si>
    <t>Koostöö toimub spetsialistide vahel suulisel ja kirjalikul kokkuleppel. Konkreetset koostöövõrgustikku pole loodud,lähenetakse juhtumipõhiselt ning vajadusel kaastakase politsei, kool, meditsiin, Rajaleidja jne. Koostöö teiste omavalitsustega võiks olla suurem. Koostöökogemus näiteks SKA-ga on vähene.</t>
  </si>
  <si>
    <t>1)regulaarse töörühma puudumine
2)pole juhtumikorralduses selgeid kokkuleppeid
3)juhuslik planeerimata ennetus</t>
  </si>
  <si>
    <t>Ümarlauad, koostöökohtumised, vahetu infovahetus.</t>
  </si>
  <si>
    <t>Terve kooliaja vältel toimub kindlaksmääratud klassides õpilase terviseseisundi ja arengu süstemaatiline hindamine ja jälgimine. Türi Põhikoolis kooliõde, kes teenindab ka Retla-Kabala kooli. Väätsa, Käru Põhikoolis teeb teenust perearst, Väätsa, Türi lasteaias tervishoiutöötaja.</t>
  </si>
  <si>
    <t>KOV territooriumil 4 teenusepakkujat kokku viie apteegiga. Apteek on olemas Türi Tervisekeskuses ja lisaks on veel kaks apteeki linna peale. Lisaks on kaks apteeki äärealadel (Väätsa ja Käru). Ühistranspordiga pääseb teenuseosutajani. Oisu suund katmata teenusega.</t>
  </si>
  <si>
    <t>Eriarstiabi kättesaadavus erialade lõikes on Järvamaal riikliku tervishoiupoliitika tõttu halvenenud. Kaugemalt vastuvõtule käivate eriarstide järjekorrad on suhteliselt pikad.  Maakonnahaiglas (Paide) töötavate eriarstide kättesaadavus on üldiselt hea.  Osa eriarste (kirurg, günekoloog, psühhiaater) võtavad vastu ka Türil. Psühhiaatri järjekord on siiski suhteliselt pikk. Eraarstina võtab Türi vastu ka silmaarst. Vajadusel osutab KOV transporditeenust. Laste psühhiaater puudub. Koostööpartner Järvamaa Haigla. Psühholoog tuleb loodavasse Perekeskusesse.</t>
  </si>
  <si>
    <t>AA kogudusemajas.</t>
  </si>
  <si>
    <t>Teenust pakub Järvamaa Haigla Paides. Vajadus teenuse järgi pole suur. Teenus on tasuta, vajalik eelnev registreerimine. Transpordi ühendus on olemas ja tasuta, äärealadelt käimine keerulisem. Vajadusel võimalus kasutada sotsiaaltransporti. Teenust osutatakse eesti keeles. Liikumisraskustega inimestele juurdepääs tagatud. Vajadus pole suur.</t>
  </si>
  <si>
    <t>1)kooliõdede töö
2)perearsti abi on tagatud+ pereõdede iseseisev vastuvõtt
3)uus tervisekeskus</t>
  </si>
  <si>
    <t>1) haridusasutustes ennetustöö toimub- pääste ja liiklus
2)raseduskriisi nõustamine Paides
3)suitsetamisest loobumise nõustamine</t>
  </si>
  <si>
    <t>töörühma moodustamine õnnetusjuhtumite analüüsimiseks</t>
  </si>
  <si>
    <t>psühholoogilise nõustamise võimalus peredele</t>
  </si>
  <si>
    <t xml:space="preserve">Huviharidus on noorele kättesaadav- suur osa tasuta huviringe, osalustasud pole liialt suured.On olemas valla poolsed toetused- lapsevanema transpordi katmiseks, osalustasude toetus jms. Sama huvitegevuse kohta.Türi linnas asub noortekeskus, mis koordineerib noorsootööd terves vallas. Türi vallas  Väätsal ja Kärus on toimivad noortetoad. Planeeritakse luua ka Oisu. Korraldatud on noortemalev- vald maksab töötasud, töid tehakse valla hallatavates asutustes, kokku 7 rühma valla peale. Lisaks on  ettevõtjatega koostöö, igal aastal üks kaks rühma lisaks.
Vallas on olemas  mitmed tantsu ja treening MTÜ-d, on olemas noored kotkat, kodutütred, 4H, TORE, noorte aktiivid, igas koolis õpilasesindus.Noortelaagreid korraldavad koolid, noortekeskus, reklaamime ka mujal korraldatavaid laagreid. Koostöös korraldame ka rahvusvahelisi noortelaagreid, õppevisiite jms.	On olemas Türi Valla noortekogu, on olemas noortekeskuse noorteaktiiv. Noortekogu ja õpilasesinduste liikmed kuuluvad ka Järvamaa Noortekogusse ja Eesti Õpilasesinduste Liitu. Hetkel ei toimi Türi Valla Noortekogu noorte poolt valitud organina- protsess käib.Noortekogul olemas rahastus, lisaks noorteideede fondi toetus. On loodud noorte ideede fond. Noorte nn. miniprojekte hindavad noortekogu noored (piloot 2018-2019). Loodud lisavõimalused MTÜ-na vallalt tegevustoetust ja üritustoetust küsida.Noortekeskuses huvitegevused ja tegevusvõimalused väga mitmekülgsed ( stuudio, bändi, helivalgustehnika, mudelismi, fotograafia, film, käsitöö, meisterdamised, treeningud), väga palju erinevaid tegevusvahendeid- kanuud, jalgrattad, matkavarustus, sup lauad, batuudid, liikurid jms. Seikluskasvatus, meeskonnatöö, droonid jne. Türi Noortekeskuses ratastooli võimalus olemas,  asub kesklinnas hea ligipääsetavus ja hea transpordiühendus.
Teistesse noortetubadesse transport natuke keerulisem, asuvad teine või kolmas korrus seega ratastooliga ja liikumistakistusega külastajal keeruline ligi pääseda. Asuvad valla keskusest 10-20 km eemal, ühistranspordina buss ja rong. Logiraamatu pidamine, noorte tagasiside ja küsitlused iga-aastased. Noortekeskus aitab kaasa ja toetab igati erinevaid ettevõtlikkuse alaseid tegevusi ja ideid, ka noorte ideede fond on sellest tingitud.Kaasame ise suurel määral noori vabatahtlikke, viime läbi vabatahtlike suvekooli, teeme hoogtööpäevakuid, kaasame noori noortetöö korraldamisse.Näiteid: Võimalus noortele vallasisesteks noortekohtumisteks, kogemuste vahetamiseks. Eesmärgil anda teadmisi ning aktiviseerida osalema kohalikus elus. Noortekohtumine - vol 1 Kabalas Vol - 2 kohtumine Karksi- Nuia noortekeskuse aktiiviga. Eesmärgil vahetada kogemusi, saada uusi teadmisi ning väärtustada aktiivseks olemist.
KODANIKUAKTIIVSUS- rahvusvaheline kahepoolne noortevahetus Eesti ja Hispaania noorte vahel.Eesmärk- aktiviseerida noori osalema ühiskonnaelus, kultuuridevaheline õppimine, uute võimaluste näitamine, hariduse väärtustamine. Erinoorsootöö seisab kuna töötaja lapsehoolduspuhkusel, jätkub september 2019. Alaealiste komisjon võiks olla alternatiiv. Noorte riskikäitumine on probleem. Tekkinud kambad. Alkoholi tarvitamine, kogunemine kodudes, raudtee on saanud meeliskohaks. Korraldatakse 3 päevast laagrit käitumisaskustega lastele. Tulemas projekt koostöös politseiga "Puhas tulevik" narkootikumide esmatarbijatele. </t>
  </si>
  <si>
    <t>Teenus tagatud</t>
  </si>
  <si>
    <t>Koolides olemas kuigi väikekoolides jääb puudu teenuse mahust.</t>
  </si>
  <si>
    <t>Toimivad.</t>
  </si>
  <si>
    <t>1) vallas olemas õpilaskoduga kool
2) koolitransport korraldatud
3)</t>
  </si>
  <si>
    <t>Nõudlus olemas, ooteaega pole kui just pole puudus teenuse osutajast. Puudub andmebaas kust leida tugiisikuid, Järvamaa Kutsehariuskeskus koolitab tugiisikuid kuid reaalselt  tegutsevaid vähe. Põhjuseks võib olla ka madal töötasu.Teenus saajale tasuta, rahastab KOV. Hind pole seni takistuseks saanud. Tugiisikul võib teeenuse saajani jõudmine olla keerukas, kui puudub transpordiühendus. Võõrkeeles pole hetkel võimalik teenust osutada.</t>
  </si>
  <si>
    <t>1) Puudub tugiisikuteenuse pakkujate andmebaas
2) lapsehoiuteenus kohapeal puudu
3)</t>
  </si>
  <si>
    <t>1) KOV rahaline toetus</t>
  </si>
  <si>
    <t>Abivajavatest lastest annavad infot koolid ja lasteaiad, sotsiaaltöötajad, kogukond. Abivajavatele lastele on abi tagatud lastekaitsetöötajate näol, kes püüavad tagada lapsele vajamineva abi.Vajadusel tuleb kokku ka koostöövõrgustik abivajavale lapsele toe leidmiseks. Asendushooldusteenus (lapse esindamine koolis, politseis, lasteaias, Rajaleidjas, arstidega kokkulepete sõlmimisel). Perest eraldamise põhjuseks on perevägivald, alkoholi probleem peres, järelvalve puudumine, kui vanem on psüühikahäirega, puudulikud vanemlikud oskused, majanduslik olukord, hooletusse jätmine. Lapsed on paigutatud asendushooldusteenusele. Lapsi kes veedavad suurema osa aega kodus iseseisvalt on kümmekond.</t>
  </si>
  <si>
    <t xml:space="preserve">Tugiisikuteenus KOV-i ja SKA poolt. Vajadus teenuse järgi on suur, puuduvad teenuse osutajad. KOV finantseerib tugiisikuteenust.  Lapsehoiuteenust,pakub erasektor. Sotsiaalne rehabilitatsioon (SKA). Puudus on psühholoogilisest nõustamisest. Logopeedi teenusest.                  </t>
  </si>
  <si>
    <t>Abivajavatest peredest on ülevaade. Koostöö erinevate spetsialistidega toimib. Võimalusel toetab elamistingimuste parandamiseks KOV sotsiaalkorteriga. Kehvadest elamistingimustest teatavad ka koostööpartnerid tehes kodukülastusi (pääste, politsei). Kindlasti ka toimub märkamine kodanike poolt.</t>
  </si>
  <si>
    <t>1) tugipersonali puudus
2) noored ei tule tööle õpetajateks
3)</t>
  </si>
  <si>
    <t>leida mõjutusvahendid koolikohustuse mittetäitjatele/ teha rohkem ennetustööd</t>
  </si>
  <si>
    <t>koostöös leida võimalus luua tugiisikute andmebaas</t>
  </si>
  <si>
    <t>lapsehoiuteenuse tagamine</t>
  </si>
  <si>
    <t>rohkem ennetavaid projekte</t>
  </si>
  <si>
    <t>luua koostöövõrgustik omavalitsuste vahel</t>
  </si>
  <si>
    <t>turvakoduteenuse leidmine</t>
  </si>
  <si>
    <t>ennetustegevus süsteemsemaks</t>
  </si>
  <si>
    <t>On olnud programm " Läbimurre" õigusrikkujatele. "Kaitse end aita teist" koolitused, laager kuhu õigusrikkujaid on rakendatud. Tulemas "Puhas tulevik" narkootikumi proovinud/tarvitavatele lastele, leping sõlmimisel 21.juuni. Katab psühholoogiline nõustamine. Ennetavaid programme võiks rohkem olla. ART- agressiooni vähendamise treening võiks olla, vanemate suurem informeerimine. Mõjutusvahendid puuduvad.</t>
  </si>
  <si>
    <t>Ülevaade puudub sotsiaalse rehabilitatsiooni vajavatest lastest. Teadlikkus teenusest on inimestel väike, pöördujaid vähe.On võimalus saada kohapeal  teenust Keila Rehabilitatsioonikeskusest Türi Toimetulekukooli ruumides. KOV suunab abivajavad pered SKA-sse.</t>
  </si>
  <si>
    <t>Last kasvataval isikul võimalus vähendada  hoolduskoormust. KOV ostab teenust sisse. Kohapeal teenust ei osutata. Olemas Lillelinna mängumaa, kes peaks  pakkuma lapsehoiuteenust.</t>
  </si>
  <si>
    <t>KOV saab toidupuuduses peredest teada kogukonnast, koolist, lasteaiast, toimetulekutoetust saavad pered on vaateväljas, lastekaitsetöötajatelt. KOV teeb koostööd toidupangaga, kes suhtleb peredega otse KOV nimekirja alusel ja toimetab abivajajatele toidupakke, lisaks Euroopa toiduabi jagamine. Sooja toidu tagamist ei toimu.</t>
  </si>
  <si>
    <t>Viime läbi lapse heaolu hindamist.  Toimuvad kokkusaamised, kus arutatakse lapse emotsionaalseid vajadusi kas siis vanemate või erinevate spetsiaistidega nii lasteaias kui koolis.</t>
  </si>
  <si>
    <t>1)huviringide olemasolu
2)noortel teadlikkus abivõimalustest
3)operatiivükssustega hea koostöö</t>
  </si>
  <si>
    <t>1)ennetavaid ja õpetlikke programme järjepidevaid vähe
2)turvakoduteenus puudub
3)koostöö teiste omavalitsustega</t>
  </si>
  <si>
    <t>Ei ole veel käsitletud, aga on töös arengukavasse lisamiseks. Tegevuste mõju hindamine toimub arengukava ülevaatamisega iga aastaselt.</t>
  </si>
  <si>
    <t>Toimuvad rahuoluküsitlused (Türi Põhikool. Türi Toimetulekukool, Väätsa Lasteaed)</t>
  </si>
  <si>
    <t>Regulaarset andmete kogumist ja uuringuid ei toimu. Lasteaedades ja koolides on olnud lapsevanemate rahulolu küsitlusi+ arenguvestlused. Informatsioon on asutuse sisene, info jõuab KOV-i ainult probleemi korral. Olukord ei ole kaardistatud.</t>
  </si>
  <si>
    <t>1)regulaarne andmete kogumine puudub
2)arengukavas laste ja perede osa hetkel olematu
3)kvaliteedihindamine puudulik</t>
  </si>
  <si>
    <t xml:space="preserve">Alkoholi müügikohtade arv pole viie aasta jooksul oluliselt  muutunud. Alkoholi kätte saamine poodidest pole keeruline. </t>
  </si>
  <si>
    <t>KOV-is on kolm täiskoormusega lastekaitsetöötajat, mis peaks rahuldama vajaduse vastavalt lastekaitse kontseptsioonile. Lastekaitsetöötaja püüab tegeleda võimaluste piires ennetustööga. Hetkel ei ole lastekaitsetöötajatelt piisvalt ressurssi tegeleda ennetustegevustega. KOV toetab kvalifikatsiooni tõstmist. Töönõustamisele suunamist toetab.</t>
  </si>
  <si>
    <t>Kaamerad KOV-i poolt paigutatud. Turvalisus politsei.</t>
  </si>
  <si>
    <t>Terviseinfo teadlikus vanemale puudulik, vaja rohkem teavitamist. Vaja viia läbi rohkem ühisarutelusid.</t>
  </si>
  <si>
    <t>2018/131</t>
  </si>
  <si>
    <t>1)vaimse tervise spetsialistide ebapiisavus
2)transport maapiirkonnas arstiabini vähene
3)puuduvad sünnitusjärgsel perioodil nõustamisteenused</t>
  </si>
  <si>
    <t xml:space="preserve">Tegevused toimuvad, kuid nõustamisteenus puudub. Türil projekt- "Liikuma". </t>
  </si>
  <si>
    <t xml:space="preserve">KOV-is viiakse läbi õnnetusjuhtumite analüüsi. Päästeameti kokkuvõte juhtumipõhine. Politsei teeb ennetustööd koolides ja lasteaedades ja teeb ka ülevaate iga aasta õnnetusjuhtumitest. </t>
  </si>
  <si>
    <t>Koolis toimuvad liiklusringid. Liiklusalast õpetajakoolitus ei ole tehtud kuna pole tellitud. Liiklusohtlikke kohti analüüsitakse jooksvalt.</t>
  </si>
  <si>
    <t>1)ennetustegevus puudub: psühholoogiline kriisiabi ja toitumisalane nõustamine, seksuaalharidus
3)eneseabi grupid puuduvad: kogemusnõustamine, sõltuvus, erivajadustega laste vanematele</t>
  </si>
  <si>
    <t>Perekooli, raseduskriisi nõustamise teenust pakub Paides Järvamaa Haigla. Tugiisikuteenust pakub KOV. Teenustest mida lapseootel pered vajavad on nõudlus perekooli ja pereteraapia järele. Puudus pere tugiisikutest. Takistuseks tugiisikute leidmine ja nende vähene töötasu. Vanemate teadlikkus võimalustest on madal.</t>
  </si>
  <si>
    <t>Vajadus vanemlike oskuste toetamise osas on olemas. Hindamisel kaasatakse psühholooge, sotsiaalpedagooge, teostatakse lapse heaolu hindamist. Vanemluse nõustamist pakuvad välja koolitatud lastekaitsetöötajad. Vanematele võimaldatakse koolitust "Imelised aastad" kaks korda aastas kuhu registreerib rohkem soovijaid kui on kohti pakkuda. Koolide ja lasteaedade juures toimub erinevaid loenguid kasvatusalal. Varane märkamine lasteaias vähene. Esmakordsetele vanematele lasteaias vabatahtlikuna koolituse pakkmine. Perekeskus oleks neutraalne koht, kus võiks toimuda peregrupp lasteaeda alustavatele vanematele. Kaasata ka perearstid.</t>
  </si>
  <si>
    <t>Süsteemset ennetustegevust pole, kampaaniaid ei korraldata. Paarisuhte koolitus puudub, perel võimalik minna iseseisvalt koolitusele vajadusel. Koostööd tehakse siis kui perevägivald on toimunud. Politsei teavitus olemas. Märkamine ja teavitus perearstidelt. Toimida võiks koostöö nii et KOV kutsub koku koostööpatnerid ja toimub infotund perearstid ja politsei. Paarisuhted on probleem, vajadus koolituste järgi.</t>
  </si>
  <si>
    <t>1)programm "Imelised aastad"+ oma koolitajad
2) hea koostöö politsei ja päästeametiga</t>
  </si>
  <si>
    <t>1)süsteemne ennetustegevus puudub ja varajase märkamise tegevus vähene
3)lähisuhtevägivalla teavitus ja ennetus vähene</t>
  </si>
  <si>
    <t>1) hästi toimiv noorsootöö 
2)noortetubade lisandumine äärealadele
3)palju huviringe/vabaja tegevusi, osad neist tasuta</t>
  </si>
  <si>
    <t>1)noorte õigusrikkujate abistamiseks võimalused puuduvad
2)noorte riskikäitumine kõrge (alkoholi tarvitamine, vandaalitsemine, hulkumine) 3)</t>
  </si>
  <si>
    <t>Alushariduse kättesaadavus hetkel on vähenenud, tekkinud järjekorrad. Lastehoiuteenus puudub. KOV -is tagatud lasteaia toitlustustoetus. Lasteaia juhataja jälgib kohtade olemasolu ja täituvust. Umbes 5% lapsi ei osale alushariduses lapsevanema otsuse tõttu.</t>
  </si>
  <si>
    <t>HEV lapsed saavad üldharidust omandada kõigis Türi valla üldhariduskoolides ja vajadusel väljaspool Türi valda. Piirkonnas tegutseb Türi Toimetulekukool</t>
  </si>
  <si>
    <t>1)puudub lühiajaline lastehoiuteenus
2) koolikohustuste mitte täitjatele puuduvad mõjutusvahendid
3) tugispetsialistide vähesus</t>
  </si>
  <si>
    <t>1) alusharidus tagatud
2)HEV lastele loodud võimalused õppimiseks kodukoha lähedal (väikeklassid tavakoolis), Türi Toimetulekukool 3)Lapsevanemal on võimalus valida lapsele sobiv kool</t>
  </si>
  <si>
    <t xml:space="preserve">Alushariduse kättesaadavus vähenenud seoses nõudluse suurenemisega lasteaiakohtade järele. Eripedagoogilise, logopeedilise abi kättesaadavus piiratud spetsialistide vähesuse tõttu. Alushariduses ja üldhariduses on tagatud hariduse omandamine kodukoha lähedases õppeasutuses. </t>
  </si>
  <si>
    <t>Teenus kaetud. Türil on tervishoiutöötaja kohapeal, äärealadel teeb teenust pereõde.</t>
  </si>
  <si>
    <t>Teenust pakub Töötukassa. Koolides karjäärikoordinaatorid.</t>
  </si>
  <si>
    <t>Olemas Türi lasteaias. Nõudlus suurem.</t>
  </si>
  <si>
    <t>Eraldi spetsialist puudub, eripedagoogilist tuge pakuvad väikeklassiõpetajad või õpiabi õpetajad. Eripedagooge on kaks Laupa Põhikoolis ja Türi Toimetulekukoolis.</t>
  </si>
  <si>
    <t>Teenus tagatud neljas koolis ja puudub kahes koolis.</t>
  </si>
  <si>
    <t>Igas õppekohas olemas, abi mahust jääb puudu. Väätsal puudub.</t>
  </si>
  <si>
    <t>1) mõne tugispetsialisti kvalifikatsioon ei vasta  nõuetele
2) tugispetsialistide vähesus
3)</t>
  </si>
  <si>
    <t>Hariduse omandamist toetavad teenused on olemas, kuid nende maht ei vasta vajadusele.</t>
  </si>
  <si>
    <t>Õpetajatel on enese arendamiseks võimalus osaleda paljudel tasuta koolitustel, lisaks on eraldatud koolidele raha täienduskoolituste korraldamisteks, kuid see on vähene. Õpetajate liikuvus sisuliselt puuub, enamjaolt toimub lahkumine pensionile mineku tõttu. Keskmine staaz on 20 aastat, keskmine iga 52. Koolide sõnul ei ole see probleemiks otseselt, tekib probleem siis kui keegi lahkub pensionile. Noori ei tule tööle. Spetsialistidest on puudus eripedagoogidest, sotsiaalpedagoogist ja psühholoogist. Spetsialistide puudus on üleüldine igal pool. Puuduvad spetsialistid.</t>
  </si>
  <si>
    <t>1) puudub tööjõu liikuvus
2) töötajad kvalifitseeritud: võimalus täienduskoolitusteks sealhulgas Türi VV toel
3)ametkohad täidetud</t>
  </si>
  <si>
    <t>Vajalikud koolitused vanematele teadlikuse tõstmiseks ja vanemlike oskuste täiendamiseks. Tõhustada ennetustegevust, luua koostöögrupp. Võiks toimida lasteaeda alustavatele vanematele peregrupp, Perekeskus oleks neutraalne koht tegelemiseks ennetustegevusega ja koolitamisega. Vajadus kutsuda kokku koostööpartnerid, teha ühine seminar (perearstid,politsei).</t>
  </si>
  <si>
    <t>Kohapeal teenuste vähesus. Tugiisikuteenuse pakkujate vähesus.</t>
  </si>
  <si>
    <t>Süütegusid toime pannud lastele puuduvad mõjutusvahendid. Abivajavatele lastele raske leida tugisikuid, kuigi rahasus on olemas KOV poolt. Väärkoheldud lastele abi osutamine kesine.</t>
  </si>
  <si>
    <t>Tagatud toimiv noosootöö, võimalus osaleda erinevates huviringides. Vajadus leida mooduseid õigusrikkujate abistamiseks.</t>
  </si>
  <si>
    <t>tugiisiku koolituse läbinud isikutest ülevaate omamine</t>
  </si>
  <si>
    <t>Koostöökohtumine Järvamaa Kutsehariduskeskuse esindajatega</t>
  </si>
  <si>
    <t>Haridusspetsialist, lastekaitsespetsialist</t>
  </si>
  <si>
    <t>2019/2020</t>
  </si>
  <si>
    <t>ämmaemanda teenuse mitmekesistamine ja kättesaadavamaks tegemine</t>
  </si>
  <si>
    <t>Türi Valla tervisenõukogu moodustamine</t>
  </si>
  <si>
    <t>Suund Tervisekeskuse lepingu sõlmimiseks haigekassaga</t>
  </si>
  <si>
    <t>Toomas Tamm + osakonnajuhataja</t>
  </si>
  <si>
    <t>vallavanem</t>
  </si>
  <si>
    <t>Süsteemse ennetustöö elluviimine laste ootusest kuni kooli minemise eani lastega peredele</t>
  </si>
  <si>
    <t>Maarja Brause + lastekaitsespetsialistid</t>
  </si>
  <si>
    <t>Perepesas psühholoogilise nõustamise tagamine lastega peredele</t>
  </si>
  <si>
    <t>Osakonnajuhataja</t>
  </si>
  <si>
    <t>lastega töötavatele spetsialistidele koolituste pakkumine varajaseks märkamiseks ja adekvaatse sekkumise korraldamiseks</t>
  </si>
  <si>
    <t>Koolitusvajaduse väljaselgitamine ja tegevuskava koostamine</t>
  </si>
  <si>
    <t>Perepesa</t>
  </si>
  <si>
    <t>Vanemlike oskuste edendamine, riskide varajane märkamine, sekkumiste korraldamine (lapsevanemate koolitamine)</t>
  </si>
  <si>
    <t xml:space="preserve"> Tugevdada koostööd perearstide ja pereõdedega</t>
  </si>
  <si>
    <t>Koostöö jätkamine ja vajaduspõhine kaasamine.</t>
  </si>
  <si>
    <t>Lastekaitsespetsialistid + tervishoiutöötaja</t>
  </si>
  <si>
    <t xml:space="preserve"> lapsehoiuteenuse laiendamine</t>
  </si>
  <si>
    <t>Lapsehoiuteenuse vajaduse kaardistamine</t>
  </si>
  <si>
    <t>osakonnajuhataja + perepesa</t>
  </si>
  <si>
    <t xml:space="preserve"> lastekaitsevaldkonna arendamise jätkamine</t>
  </si>
  <si>
    <t>osakonnajuhataja</t>
  </si>
  <si>
    <t>luua laste ja perede töörühm lastekaitsevaldkonna arendamiseks</t>
  </si>
  <si>
    <t>Perelahendusringi koordinaatorite koolitamine. Koolikohustuse mittetäitjate süsteemse jälgimise välja töötamine ja mõjutusmeetmete leidmine</t>
  </si>
  <si>
    <t xml:space="preserve">Lastekaitsespetsialistid + perepesa.  Haridusspetsialist + lastekaitse    </t>
  </si>
  <si>
    <t>Noorte arvamuse väljaselgitamisega</t>
  </si>
  <si>
    <t xml:space="preserve">ennetuse näol kaasata noored rohkem huvitegevusse/projektidesse  </t>
  </si>
  <si>
    <t>nooretekeskus + kultuur + terviseedendaja</t>
  </si>
  <si>
    <t>vaata eelmist blokki</t>
  </si>
  <si>
    <t>Lepingu sõlmimine</t>
  </si>
  <si>
    <t>statistika kogumine abivavate laste, teenuste ning rahulolu ja vajaduste uuringud</t>
  </si>
  <si>
    <t>2020 mai</t>
  </si>
  <si>
    <t>osakonnajuhataja + arendusnõunik</t>
  </si>
  <si>
    <t>Andmete analüüs ja arenguvajaduste kokkuvõtte koostamine. Arengukava täiendamine laste ja perede osas.</t>
  </si>
  <si>
    <t>2021 sügis</t>
  </si>
  <si>
    <t>Statistiliste andmete töötlemine profiili sisendi saamiseks. Leida üles koostööpartnerid</t>
  </si>
  <si>
    <t>lastekaitsespetsialistid + haridusspetsialist+ perepesa+ terviseedendaja</t>
  </si>
  <si>
    <t>Ratastoolis lapsega Türil liikudes on heas korras kõnniteed ja avaliku ruumi ligipääsetavus  on tagatud. Puudust tuntakse veel ühe  avaliku kasutajasõbraliku hügieenitaseme  ja piisava ruumilahendusega inva-WC järele, mida saab vajadusel külastada ratastoolis täiskasvanu või laps.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</si>
</sst>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
    <numFmt numFmtId="166" formatCode="0.000"/>
    <numFmt numFmtId="167" formatCode="0.0%"/>
  </numFmts>
  <fonts count="61" x14ac:knownFonts="1">
    <font>
      <sz val="11"/>
      <color theme="1"/>
      <name val="Calibri"/>
      <family val="2"/>
      <charset val="186"/>
      <scheme val="minor"/>
    </font>
    <font>
      <sz val="10"/>
      <color theme="1"/>
      <name val="Arial"/>
      <family val="2"/>
      <charset val="186"/>
    </font>
    <font>
      <u/>
      <sz val="11"/>
      <color theme="10"/>
      <name val="Calibri"/>
      <family val="2"/>
      <charset val="186"/>
      <scheme val="minor"/>
    </font>
    <font>
      <sz val="9"/>
      <color indexed="81"/>
      <name val="Tahoma"/>
      <family val="2"/>
      <charset val="186"/>
    </font>
    <font>
      <b/>
      <sz val="9"/>
      <color indexed="81"/>
      <name val="Tahoma"/>
      <family val="2"/>
      <charset val="186"/>
    </font>
    <font>
      <sz val="11"/>
      <color rgb="FF9C0006"/>
      <name val="Calibri"/>
      <family val="2"/>
      <charset val="186"/>
      <scheme val="minor"/>
    </font>
    <font>
      <sz val="11"/>
      <color rgb="FF006100"/>
      <name val="Calibri"/>
      <family val="2"/>
      <charset val="186"/>
      <scheme val="minor"/>
    </font>
    <font>
      <sz val="11"/>
      <color rgb="FF9C6500"/>
      <name val="Calibri"/>
      <family val="2"/>
      <charset val="186"/>
      <scheme val="minor"/>
    </font>
    <font>
      <b/>
      <sz val="12"/>
      <color theme="1"/>
      <name val="Calibri"/>
      <family val="2"/>
      <charset val="186"/>
      <scheme val="minor"/>
    </font>
    <font>
      <sz val="11"/>
      <color theme="1"/>
      <name val="Calibri"/>
      <family val="2"/>
      <charset val="186"/>
      <scheme val="minor"/>
    </font>
    <font>
      <sz val="11"/>
      <color theme="0"/>
      <name val="Calibri"/>
      <family val="2"/>
      <charset val="186"/>
      <scheme val="minor"/>
    </font>
    <font>
      <sz val="8"/>
      <color rgb="FF9C6500"/>
      <name val="Calibri"/>
      <family val="2"/>
      <charset val="186"/>
      <scheme val="minor"/>
    </font>
    <font>
      <sz val="8"/>
      <color theme="0"/>
      <name val="Calibri"/>
      <family val="2"/>
      <charset val="186"/>
      <scheme val="minor"/>
    </font>
    <font>
      <sz val="10"/>
      <name val="Arial"/>
      <family val="2"/>
    </font>
    <font>
      <sz val="10"/>
      <name val="Arial"/>
      <family val="2"/>
      <charset val="186"/>
    </font>
    <font>
      <sz val="11"/>
      <name val="Calibri"/>
      <family val="2"/>
      <charset val="186"/>
      <scheme val="minor"/>
    </font>
    <font>
      <b/>
      <sz val="11"/>
      <color theme="1"/>
      <name val="Calibri"/>
      <family val="2"/>
      <charset val="186"/>
      <scheme val="minor"/>
    </font>
    <font>
      <sz val="14"/>
      <color theme="1"/>
      <name val="Calibri"/>
      <family val="2"/>
      <charset val="186"/>
      <scheme val="minor"/>
    </font>
    <font>
      <sz val="8"/>
      <name val="Calibri"/>
      <family val="2"/>
      <charset val="186"/>
      <scheme val="minor"/>
    </font>
    <font>
      <b/>
      <sz val="8"/>
      <name val="Calibri"/>
      <family val="2"/>
      <charset val="186"/>
      <scheme val="minor"/>
    </font>
    <font>
      <sz val="14"/>
      <color theme="0"/>
      <name val="Calibri"/>
      <family val="2"/>
      <charset val="186"/>
      <scheme val="minor"/>
    </font>
    <font>
      <sz val="10"/>
      <color theme="1"/>
      <name val="Calibri"/>
      <family val="2"/>
      <charset val="186"/>
      <scheme val="minor"/>
    </font>
    <font>
      <sz val="8"/>
      <color theme="1"/>
      <name val="Calibri"/>
      <family val="2"/>
      <charset val="186"/>
      <scheme val="minor"/>
    </font>
    <font>
      <b/>
      <sz val="11"/>
      <color theme="0"/>
      <name val="Calibri"/>
      <family val="2"/>
      <charset val="186"/>
      <scheme val="minor"/>
    </font>
    <font>
      <b/>
      <sz val="16"/>
      <color theme="1"/>
      <name val="Calibri"/>
      <family val="2"/>
      <charset val="186"/>
      <scheme val="minor"/>
    </font>
    <font>
      <b/>
      <sz val="8"/>
      <color theme="1"/>
      <name val="Calibri"/>
      <family val="2"/>
      <charset val="186"/>
      <scheme val="minor"/>
    </font>
    <font>
      <sz val="12"/>
      <color theme="1"/>
      <name val="Calibri"/>
      <family val="2"/>
      <charset val="186"/>
      <scheme val="minor"/>
    </font>
    <font>
      <i/>
      <sz val="8"/>
      <name val="Calibri"/>
      <family val="2"/>
      <charset val="186"/>
      <scheme val="minor"/>
    </font>
    <font>
      <b/>
      <sz val="10"/>
      <color theme="0"/>
      <name val="Calibri"/>
      <family val="2"/>
      <charset val="186"/>
      <scheme val="minor"/>
    </font>
    <font>
      <b/>
      <sz val="8"/>
      <color theme="0"/>
      <name val="Calibri"/>
      <family val="2"/>
      <charset val="186"/>
      <scheme val="minor"/>
    </font>
    <font>
      <b/>
      <sz val="8"/>
      <color rgb="FF9C6500"/>
      <name val="Calibri"/>
      <family val="2"/>
      <charset val="186"/>
      <scheme val="minor"/>
    </font>
    <font>
      <sz val="8"/>
      <color theme="8" tint="0.79998168889431442"/>
      <name val="Calibri"/>
      <family val="2"/>
      <charset val="186"/>
      <scheme val="minor"/>
    </font>
    <font>
      <b/>
      <sz val="10"/>
      <name val="Calibri"/>
      <family val="2"/>
      <charset val="186"/>
      <scheme val="minor"/>
    </font>
    <font>
      <u/>
      <sz val="8"/>
      <name val="Calibri"/>
      <family val="2"/>
      <charset val="186"/>
      <scheme val="minor"/>
    </font>
    <font>
      <i/>
      <sz val="7"/>
      <name val="Calibri"/>
      <family val="2"/>
      <charset val="186"/>
      <scheme val="minor"/>
    </font>
    <font>
      <b/>
      <sz val="11"/>
      <color rgb="FF9C6500"/>
      <name val="Calibri"/>
      <family val="2"/>
      <charset val="186"/>
      <scheme val="minor"/>
    </font>
    <font>
      <i/>
      <sz val="8"/>
      <color rgb="FF006100"/>
      <name val="Calibri"/>
      <family val="2"/>
      <charset val="186"/>
      <scheme val="minor"/>
    </font>
    <font>
      <b/>
      <sz val="16"/>
      <color theme="0"/>
      <name val="Calibri"/>
      <family val="2"/>
      <charset val="186"/>
      <scheme val="minor"/>
    </font>
    <font>
      <b/>
      <sz val="14"/>
      <color theme="1"/>
      <name val="Calibri"/>
      <family val="2"/>
      <charset val="186"/>
      <scheme val="minor"/>
    </font>
    <font>
      <b/>
      <u/>
      <sz val="12"/>
      <color theme="1"/>
      <name val="Calibri"/>
      <family val="2"/>
      <charset val="186"/>
      <scheme val="minor"/>
    </font>
    <font>
      <i/>
      <sz val="11"/>
      <color theme="1"/>
      <name val="Calibri"/>
      <family val="2"/>
      <charset val="186"/>
      <scheme val="minor"/>
    </font>
    <font>
      <b/>
      <u/>
      <sz val="11"/>
      <color theme="1"/>
      <name val="Calibri"/>
      <family val="2"/>
      <charset val="186"/>
      <scheme val="minor"/>
    </font>
    <font>
      <u/>
      <sz val="11"/>
      <color theme="1"/>
      <name val="Calibri"/>
      <family val="2"/>
      <charset val="186"/>
      <scheme val="minor"/>
    </font>
    <font>
      <sz val="10"/>
      <name val="Calibri"/>
      <family val="2"/>
      <charset val="186"/>
      <scheme val="minor"/>
    </font>
    <font>
      <b/>
      <sz val="10"/>
      <color theme="1"/>
      <name val="Calibri"/>
      <family val="2"/>
      <charset val="186"/>
      <scheme val="minor"/>
    </font>
    <font>
      <b/>
      <sz val="9"/>
      <color theme="1"/>
      <name val="Calibri"/>
      <family val="2"/>
      <charset val="186"/>
      <scheme val="minor"/>
    </font>
    <font>
      <sz val="9"/>
      <color theme="1"/>
      <name val="Calibri"/>
      <family val="2"/>
      <charset val="186"/>
      <scheme val="minor"/>
    </font>
    <font>
      <i/>
      <sz val="8"/>
      <color theme="1"/>
      <name val="Calibri"/>
      <family val="2"/>
      <charset val="186"/>
      <scheme val="minor"/>
    </font>
    <font>
      <sz val="10"/>
      <color rgb="FF9C6500"/>
      <name val="Calibri"/>
      <family val="2"/>
      <charset val="186"/>
      <scheme val="minor"/>
    </font>
    <font>
      <b/>
      <sz val="18"/>
      <color theme="1"/>
      <name val="Calibri"/>
      <family val="2"/>
      <charset val="186"/>
      <scheme val="minor"/>
    </font>
    <font>
      <b/>
      <sz val="12"/>
      <color theme="0"/>
      <name val="Calibri"/>
      <family val="2"/>
      <charset val="186"/>
      <scheme val="minor"/>
    </font>
    <font>
      <b/>
      <sz val="12"/>
      <name val="Calibri"/>
      <family val="2"/>
      <charset val="186"/>
      <scheme val="minor"/>
    </font>
    <font>
      <sz val="10"/>
      <color theme="0"/>
      <name val="Calibri"/>
      <family val="2"/>
      <charset val="186"/>
      <scheme val="minor"/>
    </font>
    <font>
      <b/>
      <sz val="16"/>
      <name val="Calibri"/>
      <family val="2"/>
      <charset val="186"/>
      <scheme val="minor"/>
    </font>
    <font>
      <b/>
      <sz val="14"/>
      <color theme="0"/>
      <name val="Calibri"/>
      <family val="2"/>
      <charset val="186"/>
      <scheme val="minor"/>
    </font>
    <font>
      <u/>
      <sz val="8"/>
      <color theme="10"/>
      <name val="Calibri"/>
      <family val="2"/>
      <charset val="186"/>
      <scheme val="minor"/>
    </font>
    <font>
      <b/>
      <sz val="14"/>
      <name val="Calibri"/>
      <family val="2"/>
      <charset val="186"/>
      <scheme val="minor"/>
    </font>
    <font>
      <sz val="8"/>
      <color rgb="FFFF0000"/>
      <name val="Calibri"/>
      <family val="2"/>
      <charset val="186"/>
      <scheme val="minor"/>
    </font>
    <font>
      <b/>
      <sz val="8"/>
      <color rgb="FFFF0000"/>
      <name val="Calibri"/>
      <family val="2"/>
      <charset val="186"/>
      <scheme val="minor"/>
    </font>
    <font>
      <sz val="9"/>
      <color indexed="81"/>
      <name val="Segoe UI"/>
      <family val="2"/>
      <charset val="186"/>
    </font>
    <font>
      <b/>
      <sz val="9"/>
      <color indexed="81"/>
      <name val="Segoe UI"/>
      <family val="2"/>
      <charset val="186"/>
    </font>
  </fonts>
  <fills count="21">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8"/>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C7CE"/>
      </patternFill>
    </fill>
    <fill>
      <patternFill patternType="solid">
        <fgColor rgb="FFFFE600"/>
        <bgColor indexed="64"/>
      </patternFill>
    </fill>
    <fill>
      <patternFill patternType="solid">
        <fgColor rgb="FFC6EFCE"/>
      </patternFill>
    </fill>
    <fill>
      <patternFill patternType="solid">
        <fgColor rgb="FFFFEB9C"/>
      </patternFill>
    </fill>
    <fill>
      <patternFill patternType="solid">
        <fgColor theme="8" tint="0.39997558519241921"/>
        <bgColor indexed="65"/>
      </patternFill>
    </fill>
    <fill>
      <patternFill patternType="solid">
        <fgColor theme="0" tint="-0.34998626667073579"/>
        <bgColor indexed="64"/>
      </patternFill>
    </fill>
    <fill>
      <patternFill patternType="solid">
        <fgColor theme="1"/>
        <bgColor indexed="64"/>
      </patternFill>
    </fill>
    <fill>
      <patternFill patternType="solid">
        <fgColor theme="0" tint="-4.9989318521683403E-2"/>
        <bgColor indexed="64"/>
      </patternFill>
    </fill>
    <fill>
      <patternFill patternType="solid">
        <fgColor rgb="FF33CC33"/>
        <bgColor indexed="64"/>
      </patternFill>
    </fill>
    <fill>
      <patternFill patternType="solid">
        <fgColor theme="8" tint="0.79998168889431442"/>
        <bgColor indexed="64"/>
      </patternFill>
    </fill>
    <fill>
      <patternFill patternType="solid">
        <fgColor rgb="FFDAEEF3"/>
        <bgColor indexed="64"/>
      </patternFill>
    </fill>
    <fill>
      <patternFill patternType="solid">
        <fgColor rgb="FFFBD4B4"/>
        <bgColor indexed="64"/>
      </patternFill>
    </fill>
    <fill>
      <patternFill patternType="solid">
        <fgColor rgb="FFAEEEBF"/>
        <bgColor indexed="64"/>
      </patternFill>
    </fill>
    <fill>
      <patternFill patternType="solid">
        <fgColor rgb="FFFF000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theme="0"/>
      </left>
      <right style="medium">
        <color theme="0"/>
      </right>
      <top style="medium">
        <color theme="0"/>
      </top>
      <bottom/>
      <diagonal/>
    </border>
    <border>
      <left style="medium">
        <color theme="0"/>
      </left>
      <right style="medium">
        <color theme="0"/>
      </right>
      <top style="medium">
        <color theme="0"/>
      </top>
      <bottom style="medium">
        <color theme="0"/>
      </bottom>
      <diagonal/>
    </border>
    <border>
      <left/>
      <right/>
      <top/>
      <bottom style="medium">
        <color theme="0"/>
      </bottom>
      <diagonal/>
    </border>
    <border>
      <left/>
      <right style="medium">
        <color theme="0"/>
      </right>
      <top style="medium">
        <color theme="0"/>
      </top>
      <bottom style="medium">
        <color theme="0"/>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theme="0" tint="-0.14993743705557422"/>
      </left>
      <right/>
      <top/>
      <bottom/>
      <diagonal/>
    </border>
    <border>
      <left/>
      <right/>
      <top style="thick">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s>
  <cellStyleXfs count="14">
    <xf numFmtId="0" fontId="0" fillId="0" borderId="0"/>
    <xf numFmtId="0" fontId="1" fillId="0" borderId="0"/>
    <xf numFmtId="9" fontId="1" fillId="0" borderId="0" applyFont="0" applyFill="0" applyBorder="0" applyAlignment="0" applyProtection="0"/>
    <xf numFmtId="0" fontId="2" fillId="0" borderId="0" applyNumberFormat="0" applyFill="0" applyBorder="0" applyAlignment="0" applyProtection="0"/>
    <xf numFmtId="0" fontId="5" fillId="7" borderId="0" applyNumberFormat="0" applyBorder="0" applyAlignment="0" applyProtection="0"/>
    <xf numFmtId="0" fontId="6" fillId="9" borderId="0" applyNumberFormat="0" applyBorder="0" applyAlignment="0" applyProtection="0"/>
    <xf numFmtId="0" fontId="2" fillId="0" borderId="0" applyNumberFormat="0" applyFill="0" applyBorder="0" applyAlignment="0" applyProtection="0"/>
    <xf numFmtId="0" fontId="7" fillId="10" borderId="0" applyNumberFormat="0" applyBorder="0" applyAlignment="0" applyProtection="0"/>
    <xf numFmtId="9" fontId="9" fillId="0" borderId="0" applyFont="0" applyFill="0" applyBorder="0" applyAlignment="0" applyProtection="0"/>
    <xf numFmtId="0" fontId="10" fillId="11" borderId="0" applyNumberFormat="0" applyBorder="0" applyAlignment="0" applyProtection="0"/>
    <xf numFmtId="0" fontId="6" fillId="9" borderId="0" applyNumberFormat="0" applyFont="0" applyBorder="0" applyAlignment="0" applyProtection="0"/>
    <xf numFmtId="0" fontId="13" fillId="0" borderId="0"/>
    <xf numFmtId="0" fontId="14" fillId="0" borderId="0"/>
    <xf numFmtId="164" fontId="9" fillId="0" borderId="0" applyFont="0" applyFill="0" applyBorder="0" applyAlignment="0" applyProtection="0"/>
  </cellStyleXfs>
  <cellXfs count="901">
    <xf numFmtId="0" fontId="0" fillId="0" borderId="0" xfId="0"/>
    <xf numFmtId="0" fontId="6" fillId="9" borderId="0" xfId="5"/>
    <xf numFmtId="0" fontId="8" fillId="0" borderId="0" xfId="0" applyFont="1"/>
    <xf numFmtId="0" fontId="7" fillId="10" borderId="0" xfId="7"/>
    <xf numFmtId="0" fontId="17" fillId="0" borderId="0" xfId="0" applyFont="1" applyAlignment="1">
      <alignment vertical="center" wrapText="1"/>
    </xf>
    <xf numFmtId="0" fontId="20" fillId="0" borderId="0" xfId="0" applyFont="1"/>
    <xf numFmtId="0" fontId="16" fillId="0" borderId="0" xfId="0" applyFont="1"/>
    <xf numFmtId="165" fontId="2" fillId="14" borderId="56" xfId="6" applyNumberFormat="1" applyFill="1" applyBorder="1" applyAlignment="1">
      <alignment horizontal="center" vertical="center" wrapText="1"/>
    </xf>
    <xf numFmtId="165" fontId="2" fillId="14" borderId="56" xfId="6" quotePrefix="1" applyNumberFormat="1" applyFill="1" applyBorder="1" applyAlignment="1">
      <alignment horizontal="center" vertical="center" wrapText="1"/>
    </xf>
    <xf numFmtId="0" fontId="18" fillId="10" borderId="1" xfId="7" applyFont="1" applyBorder="1" applyAlignment="1">
      <alignment wrapText="1"/>
    </xf>
    <xf numFmtId="0" fontId="18" fillId="10" borderId="2" xfId="7" applyFont="1" applyBorder="1" applyAlignment="1">
      <alignment wrapText="1"/>
    </xf>
    <xf numFmtId="0" fontId="0" fillId="16" borderId="1" xfId="0" applyFill="1" applyBorder="1" applyAlignment="1" applyProtection="1">
      <alignment horizontal="left" vertical="top" wrapText="1"/>
      <protection locked="0"/>
    </xf>
    <xf numFmtId="0" fontId="0" fillId="16" borderId="1" xfId="0" applyFill="1" applyBorder="1" applyAlignment="1" applyProtection="1">
      <alignment horizontal="center" vertical="center" wrapText="1"/>
      <protection locked="0"/>
    </xf>
    <xf numFmtId="0" fontId="0" fillId="6" borderId="1" xfId="0" applyFill="1" applyBorder="1" applyAlignment="1" applyProtection="1">
      <alignment horizontal="left" vertical="top" wrapText="1"/>
      <protection locked="0"/>
    </xf>
    <xf numFmtId="0" fontId="0" fillId="6" borderId="13" xfId="0" applyFill="1" applyBorder="1" applyAlignment="1" applyProtection="1">
      <alignment horizontal="left" vertical="top" wrapText="1"/>
      <protection locked="0"/>
    </xf>
    <xf numFmtId="0" fontId="0" fillId="16" borderId="7" xfId="0" applyFill="1" applyBorder="1" applyAlignment="1" applyProtection="1">
      <alignment horizontal="left" vertical="top" wrapText="1"/>
      <protection locked="0"/>
    </xf>
    <xf numFmtId="0" fontId="0" fillId="16" borderId="7" xfId="0" applyFill="1" applyBorder="1" applyAlignment="1" applyProtection="1">
      <alignment horizontal="center" vertical="center" wrapText="1"/>
      <protection locked="0"/>
    </xf>
    <xf numFmtId="0" fontId="0" fillId="6" borderId="7" xfId="0" applyFill="1" applyBorder="1" applyAlignment="1" applyProtection="1">
      <alignment horizontal="left" vertical="top" wrapText="1"/>
      <protection locked="0"/>
    </xf>
    <xf numFmtId="0" fontId="0" fillId="6" borderId="14" xfId="0" applyFill="1" applyBorder="1" applyAlignment="1" applyProtection="1">
      <alignment horizontal="left" vertical="top" wrapText="1"/>
      <protection locked="0"/>
    </xf>
    <xf numFmtId="0" fontId="0" fillId="16" borderId="4" xfId="0" applyFill="1" applyBorder="1" applyAlignment="1" applyProtection="1">
      <alignment horizontal="left" vertical="top" wrapText="1"/>
      <protection locked="0"/>
    </xf>
    <xf numFmtId="0" fontId="0" fillId="16" borderId="4" xfId="0" applyFill="1" applyBorder="1" applyAlignment="1" applyProtection="1">
      <alignment horizontal="center" vertical="center" wrapText="1"/>
      <protection locked="0"/>
    </xf>
    <xf numFmtId="0" fontId="0" fillId="6" borderId="4" xfId="0" applyFill="1" applyBorder="1" applyAlignment="1" applyProtection="1">
      <alignment horizontal="left" vertical="top" wrapText="1"/>
      <protection locked="0"/>
    </xf>
    <xf numFmtId="0" fontId="0" fillId="6" borderId="12" xfId="0" applyFill="1" applyBorder="1" applyAlignment="1" applyProtection="1">
      <alignment horizontal="left" vertical="top" wrapText="1"/>
      <protection locked="0"/>
    </xf>
    <xf numFmtId="0" fontId="11" fillId="10" borderId="1" xfId="7" applyFont="1" applyBorder="1" applyAlignment="1">
      <alignment vertical="center" wrapText="1"/>
    </xf>
    <xf numFmtId="0" fontId="18" fillId="10" borderId="1" xfId="7" applyFont="1" applyBorder="1" applyAlignment="1">
      <alignment vertical="center" wrapText="1"/>
    </xf>
    <xf numFmtId="0" fontId="18" fillId="10" borderId="7" xfId="7" applyFont="1" applyBorder="1" applyAlignment="1">
      <alignment vertical="center" wrapText="1"/>
    </xf>
    <xf numFmtId="0" fontId="11" fillId="10" borderId="1" xfId="7" applyFont="1" applyBorder="1" applyAlignment="1">
      <alignment horizontal="right" vertical="center" wrapText="1"/>
    </xf>
    <xf numFmtId="1" fontId="11" fillId="10" borderId="2" xfId="7" applyNumberFormat="1" applyFont="1" applyBorder="1" applyAlignment="1">
      <alignment horizontal="right" vertical="center" wrapText="1"/>
    </xf>
    <xf numFmtId="0" fontId="11" fillId="10" borderId="7" xfId="7" applyFont="1" applyBorder="1" applyAlignment="1">
      <alignment horizontal="right" vertical="center" wrapText="1"/>
    </xf>
    <xf numFmtId="1" fontId="11" fillId="10" borderId="7" xfId="7" applyNumberFormat="1" applyFont="1" applyBorder="1" applyAlignment="1">
      <alignment horizontal="right" vertical="center" wrapText="1"/>
    </xf>
    <xf numFmtId="0" fontId="18" fillId="10" borderId="1" xfId="7" applyFont="1" applyBorder="1"/>
    <xf numFmtId="0" fontId="19" fillId="10" borderId="1" xfId="7" applyFont="1" applyBorder="1"/>
    <xf numFmtId="0" fontId="19" fillId="10" borderId="1" xfId="7" applyFont="1" applyBorder="1" applyAlignment="1">
      <alignment horizontal="right"/>
    </xf>
    <xf numFmtId="0" fontId="18" fillId="10" borderId="7" xfId="7" applyFont="1" applyBorder="1"/>
    <xf numFmtId="0" fontId="11" fillId="10" borderId="24" xfId="7" applyFont="1" applyBorder="1" applyAlignment="1">
      <alignment horizontal="left" vertical="center"/>
    </xf>
    <xf numFmtId="0" fontId="18" fillId="10" borderId="1" xfId="7" applyFont="1" applyBorder="1" applyAlignment="1">
      <alignment horizontal="center" vertical="center" wrapText="1"/>
    </xf>
    <xf numFmtId="0" fontId="18" fillId="10" borderId="2" xfId="7" applyFont="1" applyBorder="1" applyAlignment="1">
      <alignment horizontal="center" vertical="center" wrapText="1"/>
    </xf>
    <xf numFmtId="1" fontId="18" fillId="10" borderId="2" xfId="7" applyNumberFormat="1" applyFont="1" applyBorder="1" applyAlignment="1">
      <alignment horizontal="right" vertical="center" wrapText="1"/>
    </xf>
    <xf numFmtId="0" fontId="10" fillId="0" borderId="0" xfId="0" applyFont="1"/>
    <xf numFmtId="0" fontId="12" fillId="0" borderId="0" xfId="0" applyFont="1"/>
    <xf numFmtId="9" fontId="12" fillId="0" borderId="0" xfId="0" applyNumberFormat="1" applyFont="1"/>
    <xf numFmtId="0" fontId="18" fillId="0" borderId="0" xfId="0" applyFont="1"/>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21" fillId="0" borderId="0" xfId="0" applyFont="1" applyAlignment="1">
      <alignment horizontal="left" vertical="center" wrapText="1"/>
    </xf>
    <xf numFmtId="0" fontId="22" fillId="0" borderId="0" xfId="0" applyFont="1" applyAlignment="1">
      <alignment wrapText="1"/>
    </xf>
    <xf numFmtId="0" fontId="26" fillId="0" borderId="0" xfId="0" applyFont="1"/>
    <xf numFmtId="0" fontId="8" fillId="2" borderId="0" xfId="0" applyFont="1" applyFill="1" applyAlignment="1">
      <alignment horizontal="left" vertical="center"/>
    </xf>
    <xf numFmtId="49" fontId="8" fillId="2" borderId="0" xfId="0" applyNumberFormat="1" applyFont="1" applyFill="1" applyAlignment="1">
      <alignment horizontal="right" vertical="center"/>
    </xf>
    <xf numFmtId="0" fontId="26" fillId="0" borderId="0" xfId="0" applyFont="1" applyAlignment="1">
      <alignment wrapText="1"/>
    </xf>
    <xf numFmtId="0" fontId="27" fillId="16" borderId="0" xfId="0" applyFont="1" applyFill="1" applyAlignment="1">
      <alignment horizontal="center" vertical="center"/>
    </xf>
    <xf numFmtId="0" fontId="27" fillId="10" borderId="0" xfId="7" applyFont="1" applyAlignment="1">
      <alignment horizontal="center" vertical="center"/>
    </xf>
    <xf numFmtId="0" fontId="22" fillId="0" borderId="0" xfId="0" applyFont="1"/>
    <xf numFmtId="0" fontId="28" fillId="4" borderId="16" xfId="0" applyFont="1" applyFill="1" applyBorder="1" applyAlignment="1">
      <alignment horizontal="center" vertical="center"/>
    </xf>
    <xf numFmtId="0" fontId="21" fillId="0" borderId="0" xfId="0" applyFont="1"/>
    <xf numFmtId="0" fontId="29" fillId="5" borderId="4" xfId="0" applyFont="1" applyFill="1" applyBorder="1" applyAlignment="1">
      <alignment horizontal="left" vertical="center" wrapText="1"/>
    </xf>
    <xf numFmtId="0" fontId="29" fillId="5" borderId="12" xfId="0" applyFont="1" applyFill="1" applyBorder="1" applyAlignment="1">
      <alignment horizontal="left" vertical="center" wrapText="1"/>
    </xf>
    <xf numFmtId="0" fontId="18" fillId="2" borderId="1" xfId="0" applyFont="1" applyFill="1" applyBorder="1" applyAlignment="1">
      <alignment horizontal="right" vertical="center" wrapText="1"/>
    </xf>
    <xf numFmtId="3" fontId="18" fillId="10" borderId="1" xfId="7" applyNumberFormat="1" applyFont="1" applyBorder="1" applyAlignment="1">
      <alignment vertical="center" wrapText="1"/>
    </xf>
    <xf numFmtId="0" fontId="19" fillId="2" borderId="1" xfId="0" applyFont="1" applyFill="1" applyBorder="1" applyAlignment="1">
      <alignment horizontal="right" vertical="center" wrapText="1"/>
    </xf>
    <xf numFmtId="0" fontId="18" fillId="2" borderId="7" xfId="0" applyFont="1" applyFill="1" applyBorder="1" applyAlignment="1">
      <alignment horizontal="right" vertical="center" wrapText="1"/>
    </xf>
    <xf numFmtId="3" fontId="18" fillId="10" borderId="7" xfId="7" applyNumberFormat="1" applyFont="1" applyBorder="1" applyAlignment="1">
      <alignment vertical="center" wrapText="1"/>
    </xf>
    <xf numFmtId="0" fontId="19" fillId="2" borderId="1" xfId="0" applyFont="1" applyFill="1" applyBorder="1" applyAlignment="1">
      <alignment horizontal="left" vertical="center" wrapText="1"/>
    </xf>
    <xf numFmtId="0" fontId="18" fillId="2" borderId="4" xfId="0" applyFont="1" applyFill="1" applyBorder="1" applyAlignment="1">
      <alignment horizontal="right" vertical="center" wrapText="1"/>
    </xf>
    <xf numFmtId="3" fontId="18" fillId="10" borderId="4" xfId="7" applyNumberFormat="1" applyFont="1" applyBorder="1" applyAlignment="1">
      <alignment vertical="center" wrapText="1"/>
    </xf>
    <xf numFmtId="0" fontId="18" fillId="2" borderId="1" xfId="0" applyFont="1" applyFill="1" applyBorder="1" applyAlignment="1">
      <alignment horizontal="right" vertical="center"/>
    </xf>
    <xf numFmtId="0" fontId="18" fillId="0" borderId="1" xfId="5" applyFont="1" applyFill="1" applyBorder="1" applyAlignment="1">
      <alignment vertical="center" wrapText="1"/>
    </xf>
    <xf numFmtId="0" fontId="19" fillId="2" borderId="2" xfId="0" applyFont="1" applyFill="1" applyBorder="1" applyAlignment="1">
      <alignment horizontal="right" vertical="center" wrapText="1"/>
    </xf>
    <xf numFmtId="3" fontId="19" fillId="10" borderId="2" xfId="7" applyNumberFormat="1" applyFont="1" applyBorder="1" applyAlignment="1">
      <alignment vertical="center" wrapText="1"/>
    </xf>
    <xf numFmtId="0" fontId="18" fillId="2" borderId="6" xfId="0" applyFont="1" applyFill="1" applyBorder="1" applyAlignment="1">
      <alignment horizontal="center" vertical="center" wrapText="1"/>
    </xf>
    <xf numFmtId="0" fontId="19" fillId="2" borderId="7" xfId="0" applyFont="1" applyFill="1" applyBorder="1" applyAlignment="1">
      <alignment horizontal="right" vertical="center" wrapText="1"/>
    </xf>
    <xf numFmtId="0" fontId="30" fillId="10" borderId="1" xfId="7" applyFont="1" applyBorder="1" applyAlignment="1">
      <alignment vertical="center" wrapText="1"/>
    </xf>
    <xf numFmtId="9" fontId="19" fillId="0" borderId="7" xfId="8" applyFont="1" applyBorder="1" applyAlignment="1">
      <alignment vertical="center" wrapText="1"/>
    </xf>
    <xf numFmtId="0" fontId="18" fillId="0" borderId="27" xfId="9" applyFont="1" applyFill="1" applyBorder="1" applyAlignment="1">
      <alignment horizontal="center" vertical="center" wrapText="1"/>
    </xf>
    <xf numFmtId="0" fontId="29" fillId="5" borderId="22"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2" xfId="0" applyFont="1" applyFill="1" applyBorder="1" applyAlignment="1">
      <alignment horizontal="right" vertical="center" wrapText="1"/>
    </xf>
    <xf numFmtId="0" fontId="18" fillId="10" borderId="2" xfId="7" applyFont="1" applyBorder="1" applyAlignment="1">
      <alignment vertical="center" wrapText="1"/>
    </xf>
    <xf numFmtId="0" fontId="29" fillId="5" borderId="19" xfId="0" applyFont="1" applyFill="1" applyBorder="1" applyAlignment="1">
      <alignment horizontal="left" vertical="center" wrapText="1"/>
    </xf>
    <xf numFmtId="0" fontId="19" fillId="0" borderId="7" xfId="0" applyFont="1" applyBorder="1" applyAlignment="1">
      <alignment horizontal="right" vertical="center" wrapText="1"/>
    </xf>
    <xf numFmtId="0" fontId="19" fillId="10" borderId="7" xfId="7" applyFont="1" applyBorder="1" applyAlignment="1">
      <alignment vertical="center" wrapText="1"/>
    </xf>
    <xf numFmtId="0" fontId="19" fillId="2" borderId="22" xfId="0" applyFont="1" applyFill="1" applyBorder="1" applyAlignment="1">
      <alignment vertical="center" wrapText="1"/>
    </xf>
    <xf numFmtId="0" fontId="18" fillId="2" borderId="22" xfId="0" applyFont="1" applyFill="1" applyBorder="1" applyAlignment="1">
      <alignment horizontal="right" vertical="center" wrapText="1"/>
    </xf>
    <xf numFmtId="0" fontId="18" fillId="2" borderId="7" xfId="0" applyFont="1" applyFill="1" applyBorder="1" applyAlignment="1">
      <alignment vertical="center" wrapText="1"/>
    </xf>
    <xf numFmtId="165" fontId="19" fillId="0" borderId="7" xfId="0" applyNumberFormat="1" applyFont="1" applyBorder="1" applyAlignment="1">
      <alignment vertical="center" wrapText="1"/>
    </xf>
    <xf numFmtId="0" fontId="25" fillId="0" borderId="4" xfId="0" applyFont="1" applyBorder="1" applyAlignment="1">
      <alignment vertical="center"/>
    </xf>
    <xf numFmtId="0" fontId="18" fillId="2" borderId="2" xfId="0" applyFont="1" applyFill="1" applyBorder="1" applyAlignment="1">
      <alignment vertical="center" wrapText="1"/>
    </xf>
    <xf numFmtId="9" fontId="19" fillId="0" borderId="2" xfId="8" applyFont="1" applyBorder="1" applyAlignment="1">
      <alignment vertical="center" wrapText="1"/>
    </xf>
    <xf numFmtId="9" fontId="19" fillId="10" borderId="2" xfId="7" applyNumberFormat="1" applyFont="1" applyBorder="1" applyAlignment="1">
      <alignment vertical="center" wrapText="1"/>
    </xf>
    <xf numFmtId="0" fontId="18" fillId="10" borderId="22" xfId="7" applyFont="1" applyBorder="1" applyAlignment="1">
      <alignment vertical="center" wrapText="1"/>
    </xf>
    <xf numFmtId="0" fontId="19" fillId="10" borderId="2" xfId="7" applyFont="1" applyBorder="1" applyAlignment="1">
      <alignment vertical="center" wrapText="1"/>
    </xf>
    <xf numFmtId="0" fontId="19" fillId="2" borderId="4" xfId="0" applyFont="1" applyFill="1" applyBorder="1" applyAlignment="1">
      <alignment vertical="center" wrapText="1"/>
    </xf>
    <xf numFmtId="0" fontId="18" fillId="10" borderId="4" xfId="7" applyFont="1" applyBorder="1" applyAlignment="1">
      <alignment vertical="center" wrapText="1"/>
    </xf>
    <xf numFmtId="0" fontId="19" fillId="10" borderId="1" xfId="7" applyFont="1" applyBorder="1" applyAlignment="1">
      <alignment vertical="center" wrapText="1"/>
    </xf>
    <xf numFmtId="0" fontId="29" fillId="5" borderId="22" xfId="0" applyFont="1" applyFill="1" applyBorder="1" applyAlignment="1">
      <alignment horizontal="center" vertical="center" wrapText="1"/>
    </xf>
    <xf numFmtId="165" fontId="7" fillId="10" borderId="1" xfId="7" applyNumberFormat="1" applyBorder="1" applyAlignment="1" applyProtection="1">
      <alignment horizontal="right"/>
      <protection locked="0"/>
    </xf>
    <xf numFmtId="0" fontId="29" fillId="5" borderId="4" xfId="0" applyFont="1" applyFill="1" applyBorder="1" applyAlignment="1">
      <alignment horizontal="center" vertical="center" wrapText="1"/>
    </xf>
    <xf numFmtId="165" fontId="18" fillId="10" borderId="1" xfId="7" applyNumberFormat="1" applyFont="1" applyBorder="1" applyAlignment="1" applyProtection="1">
      <alignment horizontal="right"/>
      <protection locked="0"/>
    </xf>
    <xf numFmtId="165" fontId="18" fillId="10" borderId="7" xfId="7" applyNumberFormat="1" applyFont="1" applyBorder="1" applyAlignment="1" applyProtection="1">
      <alignment horizontal="right"/>
      <protection locked="0"/>
    </xf>
    <xf numFmtId="0" fontId="31" fillId="16" borderId="4" xfId="5" applyFont="1" applyFill="1" applyBorder="1" applyAlignment="1" applyProtection="1">
      <alignment horizontal="center" vertical="center" wrapText="1"/>
      <protection locked="0"/>
    </xf>
    <xf numFmtId="0" fontId="31" fillId="16" borderId="1" xfId="5" applyFont="1" applyFill="1" applyBorder="1" applyAlignment="1" applyProtection="1">
      <alignment horizontal="center" vertical="center" wrapText="1"/>
      <protection locked="0"/>
    </xf>
    <xf numFmtId="0" fontId="31" fillId="16" borderId="2" xfId="5" applyFont="1" applyFill="1" applyBorder="1" applyAlignment="1" applyProtection="1">
      <alignment horizontal="center" vertical="center" wrapText="1"/>
      <protection locked="0"/>
    </xf>
    <xf numFmtId="0" fontId="18" fillId="2" borderId="4" xfId="0" applyFont="1" applyFill="1" applyBorder="1" applyAlignment="1">
      <alignment horizontal="left" vertical="center" wrapText="1"/>
    </xf>
    <xf numFmtId="0" fontId="22" fillId="0" borderId="13" xfId="0" applyFont="1" applyBorder="1" applyAlignment="1">
      <alignment horizontal="center"/>
    </xf>
    <xf numFmtId="0" fontId="31" fillId="16" borderId="7" xfId="5" applyFont="1" applyFill="1" applyBorder="1" applyAlignment="1" applyProtection="1">
      <alignment horizontal="center" vertical="center" wrapText="1"/>
      <protection locked="0"/>
    </xf>
    <xf numFmtId="0" fontId="18" fillId="0" borderId="14" xfId="7" applyFont="1" applyFill="1" applyBorder="1" applyAlignment="1">
      <alignment horizontal="center" vertical="center" wrapText="1"/>
    </xf>
    <xf numFmtId="0" fontId="7" fillId="10" borderId="1" xfId="7" applyBorder="1" applyAlignment="1">
      <alignment vertical="center" wrapText="1"/>
    </xf>
    <xf numFmtId="0" fontId="18" fillId="10" borderId="1" xfId="7" applyFont="1" applyBorder="1" applyAlignment="1" applyProtection="1">
      <alignment vertical="center" wrapText="1"/>
      <protection locked="0"/>
    </xf>
    <xf numFmtId="0" fontId="18" fillId="16" borderId="1" xfId="5" applyFont="1" applyFill="1" applyBorder="1" applyAlignment="1" applyProtection="1">
      <alignment vertical="center" wrapText="1"/>
      <protection locked="0"/>
    </xf>
    <xf numFmtId="0" fontId="18" fillId="0" borderId="13" xfId="7" applyFont="1" applyFill="1" applyBorder="1" applyAlignment="1">
      <alignment horizontal="center" vertical="center" wrapText="1"/>
    </xf>
    <xf numFmtId="0" fontId="18" fillId="2" borderId="7" xfId="0" applyFont="1" applyFill="1" applyBorder="1" applyAlignment="1">
      <alignment horizontal="left" vertical="center" wrapText="1"/>
    </xf>
    <xf numFmtId="4" fontId="18" fillId="0" borderId="7" xfId="5" applyNumberFormat="1" applyFont="1" applyFill="1" applyBorder="1" applyAlignment="1">
      <alignment vertical="center" wrapText="1"/>
    </xf>
    <xf numFmtId="0" fontId="7" fillId="10" borderId="7" xfId="7" applyBorder="1" applyAlignment="1">
      <alignment vertical="center" wrapText="1"/>
    </xf>
    <xf numFmtId="0" fontId="18" fillId="16" borderId="22" xfId="5" applyFont="1" applyFill="1" applyBorder="1" applyAlignment="1" applyProtection="1">
      <alignment vertical="center" wrapText="1"/>
      <protection locked="0"/>
    </xf>
    <xf numFmtId="167" fontId="18" fillId="0" borderId="1" xfId="0" applyNumberFormat="1" applyFont="1" applyBorder="1" applyAlignment="1">
      <alignment horizontal="right" vertical="center" wrapText="1"/>
    </xf>
    <xf numFmtId="10" fontId="18" fillId="10" borderId="1" xfId="7" applyNumberFormat="1" applyFont="1" applyBorder="1" applyAlignment="1">
      <alignment horizontal="right" vertical="center" wrapText="1"/>
    </xf>
    <xf numFmtId="167" fontId="31" fillId="16" borderId="7" xfId="5" applyNumberFormat="1" applyFont="1" applyFill="1" applyBorder="1" applyAlignment="1" applyProtection="1">
      <alignment horizontal="center" vertical="center" wrapText="1"/>
      <protection locked="0"/>
    </xf>
    <xf numFmtId="0" fontId="18" fillId="0" borderId="27" xfId="7" applyFont="1" applyFill="1" applyBorder="1" applyAlignment="1">
      <alignment horizontal="center" vertical="center" wrapText="1"/>
    </xf>
    <xf numFmtId="0" fontId="19" fillId="0" borderId="1" xfId="0" applyFont="1" applyBorder="1" applyAlignment="1">
      <alignment horizontal="right" vertical="center" wrapText="1"/>
    </xf>
    <xf numFmtId="167" fontId="19" fillId="0" borderId="1" xfId="8" applyNumberFormat="1" applyFont="1" applyBorder="1" applyAlignment="1">
      <alignment vertical="center" wrapText="1"/>
    </xf>
    <xf numFmtId="0" fontId="7" fillId="10" borderId="1" xfId="7" applyBorder="1"/>
    <xf numFmtId="0" fontId="18" fillId="2" borderId="1" xfId="0" applyFont="1" applyFill="1" applyBorder="1" applyAlignment="1">
      <alignment horizontal="left" vertical="center" wrapText="1"/>
    </xf>
    <xf numFmtId="0" fontId="18" fillId="16" borderId="1" xfId="5" applyFont="1" applyFill="1" applyBorder="1" applyAlignment="1" applyProtection="1">
      <alignment horizontal="left" vertical="center" wrapText="1"/>
      <protection locked="0"/>
    </xf>
    <xf numFmtId="0" fontId="7" fillId="10" borderId="1" xfId="7" applyBorder="1" applyAlignment="1">
      <alignment horizontal="left" vertical="center" wrapText="1"/>
    </xf>
    <xf numFmtId="9" fontId="18" fillId="16" borderId="7" xfId="8" applyFont="1" applyFill="1" applyBorder="1" applyAlignment="1" applyProtection="1">
      <alignment vertical="center" wrapText="1"/>
      <protection locked="0"/>
    </xf>
    <xf numFmtId="9" fontId="7" fillId="10" borderId="7" xfId="7" applyNumberFormat="1" applyBorder="1" applyAlignment="1">
      <alignment vertical="center" wrapText="1"/>
    </xf>
    <xf numFmtId="0" fontId="19" fillId="0" borderId="4" xfId="4" applyFont="1" applyFill="1" applyBorder="1" applyAlignment="1">
      <alignment horizontal="left" vertical="center" wrapText="1"/>
    </xf>
    <xf numFmtId="0" fontId="18" fillId="0" borderId="4" xfId="4" applyFont="1" applyFill="1" applyBorder="1" applyAlignment="1">
      <alignment horizontal="right" vertical="center" wrapText="1"/>
    </xf>
    <xf numFmtId="0" fontId="18" fillId="0" borderId="22" xfId="4" applyFont="1" applyFill="1" applyBorder="1" applyAlignment="1">
      <alignment horizontal="left" vertical="center" wrapText="1"/>
    </xf>
    <xf numFmtId="0" fontId="18" fillId="0" borderId="1" xfId="4" applyFont="1" applyFill="1" applyBorder="1" applyAlignment="1">
      <alignment horizontal="right" vertical="center" wrapText="1"/>
    </xf>
    <xf numFmtId="0" fontId="18" fillId="0" borderId="1" xfId="4" applyFont="1" applyFill="1" applyBorder="1" applyAlignment="1">
      <alignment horizontal="left" vertical="center" wrapText="1"/>
    </xf>
    <xf numFmtId="0" fontId="18" fillId="0" borderId="2" xfId="4" applyFont="1" applyFill="1" applyBorder="1" applyAlignment="1">
      <alignment horizontal="left" vertical="center" wrapText="1"/>
    </xf>
    <xf numFmtId="0" fontId="18" fillId="0" borderId="2" xfId="4" applyFont="1" applyFill="1" applyBorder="1" applyAlignment="1">
      <alignment horizontal="right" vertical="center" wrapText="1"/>
    </xf>
    <xf numFmtId="0" fontId="18" fillId="0" borderId="7" xfId="4" applyFont="1" applyFill="1" applyBorder="1" applyAlignment="1">
      <alignment horizontal="left" vertical="center" wrapText="1"/>
    </xf>
    <xf numFmtId="0" fontId="18" fillId="0" borderId="7" xfId="4" applyFont="1" applyFill="1" applyBorder="1" applyAlignment="1">
      <alignment horizontal="right" vertical="center" wrapText="1"/>
    </xf>
    <xf numFmtId="167" fontId="18" fillId="0" borderId="1" xfId="4" applyNumberFormat="1" applyFont="1" applyFill="1" applyBorder="1" applyAlignment="1">
      <alignment vertical="center" wrapText="1"/>
    </xf>
    <xf numFmtId="0" fontId="18" fillId="0" borderId="1" xfId="0" applyFont="1" applyBorder="1" applyAlignment="1">
      <alignment horizontal="right" vertical="center" wrapText="1"/>
    </xf>
    <xf numFmtId="167" fontId="18" fillId="0" borderId="7" xfId="4" applyNumberFormat="1" applyFont="1" applyFill="1" applyBorder="1" applyAlignment="1">
      <alignment vertical="center" wrapText="1"/>
    </xf>
    <xf numFmtId="9" fontId="18" fillId="16" borderId="1" xfId="8" applyFont="1" applyFill="1" applyBorder="1" applyAlignment="1" applyProtection="1">
      <alignment horizontal="right" vertical="center" wrapText="1"/>
      <protection locked="0"/>
    </xf>
    <xf numFmtId="9" fontId="18" fillId="16" borderId="2" xfId="8" applyFont="1" applyFill="1" applyBorder="1" applyAlignment="1" applyProtection="1">
      <alignment horizontal="right" vertical="center" wrapText="1"/>
      <protection locked="0"/>
    </xf>
    <xf numFmtId="9" fontId="18" fillId="0" borderId="1" xfId="8" applyFont="1" applyBorder="1" applyAlignment="1">
      <alignment horizontal="right" vertical="center" wrapText="1"/>
    </xf>
    <xf numFmtId="9" fontId="18" fillId="10" borderId="1" xfId="8" applyFont="1" applyFill="1" applyBorder="1" applyAlignment="1">
      <alignment vertical="center" wrapText="1"/>
    </xf>
    <xf numFmtId="0" fontId="18" fillId="16" borderId="1" xfId="5" applyFont="1" applyFill="1" applyBorder="1" applyAlignment="1" applyProtection="1">
      <alignment wrapText="1"/>
      <protection locked="0"/>
    </xf>
    <xf numFmtId="0" fontId="18" fillId="16" borderId="1" xfId="5" applyFont="1" applyFill="1" applyBorder="1" applyProtection="1">
      <protection locked="0"/>
    </xf>
    <xf numFmtId="9" fontId="18" fillId="0" borderId="1" xfId="8" applyFont="1" applyBorder="1" applyAlignment="1">
      <alignment wrapText="1"/>
    </xf>
    <xf numFmtId="9" fontId="18" fillId="0" borderId="1" xfId="8" applyFont="1" applyBorder="1"/>
    <xf numFmtId="0" fontId="7" fillId="10" borderId="1" xfId="7" applyBorder="1" applyAlignment="1">
      <alignment wrapText="1"/>
    </xf>
    <xf numFmtId="10" fontId="18" fillId="0" borderId="1" xfId="8" applyNumberFormat="1" applyFont="1" applyBorder="1" applyAlignment="1">
      <alignment wrapText="1"/>
    </xf>
    <xf numFmtId="10" fontId="18" fillId="0" borderId="1" xfId="8" applyNumberFormat="1" applyFont="1" applyBorder="1"/>
    <xf numFmtId="0" fontId="27" fillId="16" borderId="1" xfId="5" applyFont="1" applyFill="1" applyBorder="1" applyAlignment="1" applyProtection="1">
      <alignment horizontal="right" vertical="center" wrapText="1"/>
      <protection locked="0"/>
    </xf>
    <xf numFmtId="0" fontId="22" fillId="0" borderId="1" xfId="0" applyFont="1" applyBorder="1" applyAlignment="1">
      <alignment horizontal="left" vertical="center" wrapText="1"/>
    </xf>
    <xf numFmtId="0" fontId="22" fillId="0" borderId="1" xfId="0" applyFont="1" applyBorder="1" applyAlignment="1">
      <alignment horizontal="right" wrapText="1"/>
    </xf>
    <xf numFmtId="0" fontId="25" fillId="0" borderId="1" xfId="0" applyFont="1" applyBorder="1" applyAlignment="1">
      <alignment horizontal="right" wrapText="1"/>
    </xf>
    <xf numFmtId="0" fontId="34" fillId="0" borderId="1" xfId="0" applyFont="1" applyBorder="1" applyAlignment="1">
      <alignment horizontal="right" wrapText="1"/>
    </xf>
    <xf numFmtId="0" fontId="18" fillId="0" borderId="14" xfId="5" applyFont="1" applyFill="1" applyBorder="1" applyAlignment="1">
      <alignment horizontal="center" vertical="center"/>
    </xf>
    <xf numFmtId="0" fontId="35" fillId="10" borderId="1" xfId="7" applyFont="1" applyBorder="1" applyAlignment="1">
      <alignment wrapText="1"/>
    </xf>
    <xf numFmtId="2" fontId="25" fillId="0" borderId="1" xfId="0" applyNumberFormat="1" applyFont="1" applyBorder="1" applyAlignment="1">
      <alignment wrapText="1"/>
    </xf>
    <xf numFmtId="2" fontId="25" fillId="0" borderId="1" xfId="0" applyNumberFormat="1" applyFont="1" applyBorder="1"/>
    <xf numFmtId="0" fontId="18" fillId="0" borderId="14" xfId="4" applyFont="1" applyFill="1" applyBorder="1" applyAlignment="1">
      <alignment horizontal="center" vertical="center" wrapText="1"/>
    </xf>
    <xf numFmtId="0" fontId="27" fillId="2" borderId="1" xfId="0" applyFont="1" applyFill="1" applyBorder="1" applyAlignment="1">
      <alignment vertical="center" wrapText="1"/>
    </xf>
    <xf numFmtId="0" fontId="19" fillId="10" borderId="1" xfId="7" applyFont="1" applyBorder="1" applyAlignment="1">
      <alignment wrapText="1"/>
    </xf>
    <xf numFmtId="2" fontId="19" fillId="0" borderId="1" xfId="5" applyNumberFormat="1" applyFont="1" applyFill="1" applyBorder="1" applyAlignment="1">
      <alignment wrapText="1"/>
    </xf>
    <xf numFmtId="2" fontId="19" fillId="0" borderId="1" xfId="5" applyNumberFormat="1" applyFont="1" applyFill="1" applyBorder="1"/>
    <xf numFmtId="0" fontId="19" fillId="2" borderId="22" xfId="0" applyFont="1" applyFill="1" applyBorder="1" applyAlignment="1">
      <alignment horizontal="left" vertical="center" wrapText="1"/>
    </xf>
    <xf numFmtId="0" fontId="19" fillId="2" borderId="22" xfId="0" applyFont="1" applyFill="1" applyBorder="1" applyAlignment="1">
      <alignment horizontal="right" vertical="center" wrapText="1"/>
    </xf>
    <xf numFmtId="0" fontId="11" fillId="10" borderId="22" xfId="7" applyFont="1" applyBorder="1" applyAlignment="1">
      <alignment horizontal="left" vertical="center" wrapText="1"/>
    </xf>
    <xf numFmtId="0" fontId="18" fillId="10" borderId="22" xfId="7" applyFont="1" applyBorder="1" applyAlignment="1">
      <alignment horizontal="center" vertical="center" wrapText="1"/>
    </xf>
    <xf numFmtId="0" fontId="19" fillId="2" borderId="24" xfId="0" applyFont="1" applyFill="1" applyBorder="1" applyAlignment="1">
      <alignment horizontal="left" vertical="center" wrapText="1"/>
    </xf>
    <xf numFmtId="0" fontId="19" fillId="2" borderId="24" xfId="0" applyFont="1" applyFill="1" applyBorder="1" applyAlignment="1">
      <alignment horizontal="right" vertical="center" wrapText="1"/>
    </xf>
    <xf numFmtId="0" fontId="11" fillId="10" borderId="24" xfId="7" applyFont="1" applyBorder="1" applyAlignment="1">
      <alignment horizontal="left" vertical="center" wrapText="1"/>
    </xf>
    <xf numFmtId="165" fontId="18" fillId="0" borderId="24" xfId="5" applyNumberFormat="1" applyFont="1" applyFill="1" applyBorder="1" applyAlignment="1">
      <alignment horizontal="right" vertical="center" wrapText="1"/>
    </xf>
    <xf numFmtId="165" fontId="18" fillId="0" borderId="24" xfId="5" applyNumberFormat="1" applyFont="1" applyFill="1" applyBorder="1" applyAlignment="1">
      <alignment horizontal="right" vertical="center"/>
    </xf>
    <xf numFmtId="0" fontId="18" fillId="0" borderId="15" xfId="7" applyFont="1" applyFill="1" applyBorder="1" applyAlignment="1">
      <alignment horizontal="center" vertical="center" wrapText="1"/>
    </xf>
    <xf numFmtId="0" fontId="18" fillId="10" borderId="1" xfId="7" applyFont="1" applyBorder="1" applyAlignment="1">
      <alignment horizontal="right" wrapText="1"/>
    </xf>
    <xf numFmtId="165" fontId="22" fillId="0" borderId="1" xfId="0" applyNumberFormat="1" applyFont="1" applyBorder="1"/>
    <xf numFmtId="165" fontId="22" fillId="0" borderId="1" xfId="0" applyNumberFormat="1" applyFont="1" applyBorder="1" applyAlignment="1">
      <alignment wrapText="1"/>
    </xf>
    <xf numFmtId="0" fontId="18" fillId="0" borderId="13" xfId="5" applyFont="1" applyFill="1" applyBorder="1" applyAlignment="1">
      <alignment horizontal="center" vertical="center" wrapText="1"/>
    </xf>
    <xf numFmtId="0" fontId="36" fillId="16" borderId="1" xfId="5" applyFont="1" applyFill="1" applyBorder="1" applyAlignment="1" applyProtection="1">
      <alignment horizontal="center" vertical="center" wrapText="1"/>
      <protection locked="0"/>
    </xf>
    <xf numFmtId="0" fontId="18" fillId="0" borderId="1" xfId="5" applyFont="1" applyFill="1" applyBorder="1" applyAlignment="1">
      <alignment horizontal="center" vertical="center" wrapText="1"/>
    </xf>
    <xf numFmtId="0" fontId="19" fillId="2" borderId="0" xfId="0" applyFont="1" applyFill="1" applyAlignment="1">
      <alignment horizontal="center" vertical="center" wrapText="1"/>
    </xf>
    <xf numFmtId="0" fontId="36" fillId="0" borderId="0" xfId="5" applyFont="1" applyFill="1" applyAlignment="1">
      <alignment horizontal="center" vertical="center" wrapText="1"/>
    </xf>
    <xf numFmtId="0" fontId="36" fillId="0" borderId="0" xfId="5" applyFont="1" applyFill="1" applyAlignment="1">
      <alignment horizontal="center" vertical="center"/>
    </xf>
    <xf numFmtId="0" fontId="11" fillId="0" borderId="0" xfId="7" applyFont="1" applyFill="1" applyAlignment="1">
      <alignment horizontal="center" vertical="center"/>
    </xf>
    <xf numFmtId="0" fontId="26" fillId="0" borderId="0" xfId="0" applyFont="1" applyAlignment="1">
      <alignment horizontal="center"/>
    </xf>
    <xf numFmtId="0" fontId="26" fillId="0" borderId="0" xfId="0" applyFont="1" applyAlignment="1">
      <alignment horizontal="right"/>
    </xf>
    <xf numFmtId="0" fontId="0" fillId="0" borderId="0" xfId="0" applyAlignment="1">
      <alignment horizontal="center"/>
    </xf>
    <xf numFmtId="0" fontId="0" fillId="0" borderId="0" xfId="0" applyAlignment="1">
      <alignment horizontal="center" vertical="center"/>
    </xf>
    <xf numFmtId="0" fontId="0" fillId="0" borderId="42" xfId="0" applyBorder="1" applyAlignment="1">
      <alignment horizontal="left" vertical="center"/>
    </xf>
    <xf numFmtId="0" fontId="0" fillId="16" borderId="42" xfId="0" applyFill="1" applyBorder="1" applyAlignment="1">
      <alignment horizontal="left" vertical="center"/>
    </xf>
    <xf numFmtId="0" fontId="0" fillId="16" borderId="42" xfId="0" applyFill="1" applyBorder="1" applyAlignment="1">
      <alignment horizontal="left" vertical="center" wrapText="1"/>
    </xf>
    <xf numFmtId="0" fontId="21"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center"/>
    </xf>
    <xf numFmtId="0" fontId="44" fillId="0" borderId="0" xfId="0" applyFont="1" applyAlignment="1">
      <alignment vertical="center"/>
    </xf>
    <xf numFmtId="0" fontId="0" fillId="0" borderId="0" xfId="0" applyAlignment="1">
      <alignment vertical="center"/>
    </xf>
    <xf numFmtId="49" fontId="45" fillId="0" borderId="0" xfId="0" applyNumberFormat="1" applyFont="1" applyAlignment="1">
      <alignment horizontal="left" vertical="center"/>
    </xf>
    <xf numFmtId="0" fontId="45" fillId="0" borderId="0" xfId="0" applyFont="1" applyAlignment="1">
      <alignment horizontal="left" vertical="center" wrapText="1"/>
    </xf>
    <xf numFmtId="16" fontId="45" fillId="0" borderId="0" xfId="0" applyNumberFormat="1" applyFont="1" applyAlignment="1">
      <alignment horizontal="left" vertical="center" wrapText="1"/>
    </xf>
    <xf numFmtId="0" fontId="46" fillId="0" borderId="0" xfId="0" applyFont="1"/>
    <xf numFmtId="0" fontId="45" fillId="0" borderId="0" xfId="0" applyFont="1"/>
    <xf numFmtId="0" fontId="18" fillId="0" borderId="0" xfId="0" applyFont="1" applyAlignment="1">
      <alignment horizontal="right" vertical="center" wrapText="1"/>
    </xf>
    <xf numFmtId="0" fontId="18" fillId="0" borderId="0" xfId="0" applyFont="1" applyAlignment="1">
      <alignment vertical="center" wrapText="1"/>
    </xf>
    <xf numFmtId="0" fontId="22" fillId="0" borderId="0" xfId="0" applyFont="1" applyAlignment="1">
      <alignment vertical="center" wrapText="1"/>
    </xf>
    <xf numFmtId="0" fontId="38" fillId="2" borderId="0" xfId="0" applyFont="1" applyFill="1" applyAlignment="1">
      <alignment horizontal="left" vertical="center"/>
    </xf>
    <xf numFmtId="0" fontId="21" fillId="2" borderId="0" xfId="0" applyFont="1" applyFill="1" applyAlignment="1">
      <alignment horizontal="left" vertical="center"/>
    </xf>
    <xf numFmtId="0" fontId="44" fillId="2" borderId="0" xfId="0" applyFont="1" applyFill="1" applyAlignment="1">
      <alignment horizontal="left" vertical="center"/>
    </xf>
    <xf numFmtId="0" fontId="48" fillId="10" borderId="0" xfId="7" applyFont="1" applyAlignment="1">
      <alignment horizontal="left"/>
    </xf>
    <xf numFmtId="0" fontId="28" fillId="4" borderId="17" xfId="0" applyFont="1" applyFill="1" applyBorder="1" applyAlignment="1">
      <alignment vertical="center"/>
    </xf>
    <xf numFmtId="0" fontId="28" fillId="4" borderId="17" xfId="0" applyFont="1" applyFill="1" applyBorder="1" applyAlignment="1">
      <alignment horizontal="left" vertical="center"/>
    </xf>
    <xf numFmtId="3" fontId="18" fillId="0" borderId="1" xfId="5" applyNumberFormat="1" applyFont="1" applyFill="1" applyBorder="1" applyAlignment="1">
      <alignment vertical="center" wrapText="1"/>
    </xf>
    <xf numFmtId="3" fontId="19" fillId="0" borderId="1" xfId="0" applyNumberFormat="1" applyFont="1" applyBorder="1" applyAlignment="1">
      <alignment vertical="center" wrapText="1"/>
    </xf>
    <xf numFmtId="3" fontId="18" fillId="0" borderId="7" xfId="5" applyNumberFormat="1" applyFont="1" applyFill="1" applyBorder="1" applyAlignment="1">
      <alignment vertical="center" wrapText="1"/>
    </xf>
    <xf numFmtId="3" fontId="18" fillId="0" borderId="4" xfId="5" applyNumberFormat="1" applyFont="1" applyFill="1" applyBorder="1" applyAlignment="1">
      <alignment horizontal="right"/>
    </xf>
    <xf numFmtId="3" fontId="18" fillId="0" borderId="1" xfId="5" applyNumberFormat="1" applyFont="1" applyFill="1" applyBorder="1" applyAlignment="1">
      <alignment horizontal="right"/>
    </xf>
    <xf numFmtId="3" fontId="18" fillId="0" borderId="2" xfId="0" applyNumberFormat="1" applyFont="1" applyBorder="1" applyAlignment="1">
      <alignment vertical="center" wrapText="1"/>
    </xf>
    <xf numFmtId="9" fontId="18" fillId="0" borderId="7" xfId="8" applyFont="1" applyBorder="1" applyAlignment="1">
      <alignment vertical="center" wrapText="1"/>
    </xf>
    <xf numFmtId="0" fontId="29" fillId="5" borderId="24" xfId="0" applyFont="1" applyFill="1" applyBorder="1" applyAlignment="1">
      <alignment horizontal="left" vertical="center" wrapText="1"/>
    </xf>
    <xf numFmtId="165" fontId="18" fillId="0" borderId="7" xfId="5" applyNumberFormat="1" applyFont="1" applyFill="1" applyBorder="1" applyAlignment="1">
      <alignment horizontal="right"/>
    </xf>
    <xf numFmtId="3" fontId="18" fillId="0" borderId="1" xfId="5" applyNumberFormat="1" applyFont="1" applyFill="1" applyBorder="1"/>
    <xf numFmtId="0" fontId="19" fillId="0" borderId="7" xfId="0" applyFont="1" applyBorder="1" applyAlignment="1">
      <alignment vertical="center" wrapText="1"/>
    </xf>
    <xf numFmtId="3" fontId="18" fillId="0" borderId="22" xfId="5" applyNumberFormat="1" applyFont="1" applyFill="1" applyBorder="1"/>
    <xf numFmtId="1" fontId="18" fillId="0" borderId="22" xfId="5" applyNumberFormat="1" applyFont="1" applyFill="1" applyBorder="1" applyAlignment="1">
      <alignment horizontal="right"/>
    </xf>
    <xf numFmtId="0" fontId="18" fillId="0" borderId="7" xfId="5" applyFont="1" applyFill="1" applyBorder="1" applyAlignment="1">
      <alignment horizontal="right"/>
    </xf>
    <xf numFmtId="165" fontId="18" fillId="0" borderId="22" xfId="5" applyNumberFormat="1" applyFont="1" applyFill="1" applyBorder="1"/>
    <xf numFmtId="165" fontId="18" fillId="0" borderId="1" xfId="5" applyNumberFormat="1" applyFont="1" applyFill="1" applyBorder="1"/>
    <xf numFmtId="165" fontId="19" fillId="0" borderId="2" xfId="5" applyNumberFormat="1" applyFont="1" applyFill="1" applyBorder="1"/>
    <xf numFmtId="0" fontId="18" fillId="0" borderId="4" xfId="5" applyFont="1" applyFill="1" applyBorder="1" applyAlignment="1">
      <alignment horizontal="right"/>
    </xf>
    <xf numFmtId="0" fontId="18" fillId="0" borderId="1" xfId="5" applyFont="1" applyFill="1" applyBorder="1" applyAlignment="1">
      <alignment horizontal="right"/>
    </xf>
    <xf numFmtId="0" fontId="19" fillId="0" borderId="1" xfId="0" applyFont="1" applyBorder="1" applyAlignment="1">
      <alignment vertical="center" wrapText="1"/>
    </xf>
    <xf numFmtId="2" fontId="19" fillId="0" borderId="7" xfId="0" applyNumberFormat="1" applyFont="1" applyBorder="1" applyAlignment="1">
      <alignment vertical="center" wrapText="1"/>
    </xf>
    <xf numFmtId="0" fontId="18" fillId="0" borderId="1" xfId="5" applyFont="1" applyFill="1" applyBorder="1"/>
    <xf numFmtId="0" fontId="22" fillId="0" borderId="71" xfId="0" applyFont="1" applyBorder="1" applyAlignment="1">
      <alignment horizontal="center"/>
    </xf>
    <xf numFmtId="0" fontId="18" fillId="0" borderId="1" xfId="5" applyFont="1" applyFill="1" applyBorder="1" applyAlignment="1">
      <alignment vertical="center"/>
    </xf>
    <xf numFmtId="3" fontId="18" fillId="0" borderId="7" xfId="5" applyNumberFormat="1" applyFont="1" applyFill="1" applyBorder="1"/>
    <xf numFmtId="0" fontId="18" fillId="0" borderId="7" xfId="5" applyFont="1" applyFill="1" applyBorder="1" applyAlignment="1">
      <alignment horizontal="right" vertical="center" wrapText="1"/>
    </xf>
    <xf numFmtId="0" fontId="18" fillId="0" borderId="1" xfId="5" applyFont="1" applyFill="1" applyBorder="1" applyAlignment="1">
      <alignment horizontal="right" vertical="center" wrapText="1"/>
    </xf>
    <xf numFmtId="10" fontId="18" fillId="0" borderId="1" xfId="0" applyNumberFormat="1" applyFont="1" applyBorder="1" applyAlignment="1">
      <alignment horizontal="right" vertical="center" wrapText="1"/>
    </xf>
    <xf numFmtId="10" fontId="18" fillId="0" borderId="7" xfId="0" applyNumberFormat="1" applyFont="1" applyBorder="1" applyAlignment="1">
      <alignment horizontal="right" vertical="center" wrapText="1"/>
    </xf>
    <xf numFmtId="0" fontId="19" fillId="5" borderId="19" xfId="0" applyFont="1" applyFill="1" applyBorder="1" applyAlignment="1">
      <alignment horizontal="left" vertical="center" wrapText="1"/>
    </xf>
    <xf numFmtId="9" fontId="18" fillId="10" borderId="7" xfId="7" applyNumberFormat="1" applyFont="1" applyBorder="1" applyAlignment="1">
      <alignment vertical="center" wrapText="1"/>
    </xf>
    <xf numFmtId="9" fontId="11" fillId="10" borderId="7" xfId="7" applyNumberFormat="1" applyFont="1" applyBorder="1" applyAlignment="1">
      <alignment vertical="center" wrapText="1"/>
    </xf>
    <xf numFmtId="0" fontId="18" fillId="0" borderId="22" xfId="4" applyFont="1" applyFill="1" applyBorder="1" applyAlignment="1">
      <alignment horizontal="right" vertical="center" wrapText="1"/>
    </xf>
    <xf numFmtId="1" fontId="18" fillId="0" borderId="1" xfId="5" applyNumberFormat="1" applyFont="1" applyFill="1" applyBorder="1" applyAlignment="1">
      <alignment horizontal="right" vertical="center" wrapText="1"/>
    </xf>
    <xf numFmtId="0" fontId="18" fillId="0" borderId="2" xfId="5" applyFont="1" applyFill="1" applyBorder="1" applyAlignment="1">
      <alignment horizontal="right" vertical="center" wrapText="1"/>
    </xf>
    <xf numFmtId="1" fontId="18" fillId="0" borderId="2" xfId="5" applyNumberFormat="1" applyFont="1" applyFill="1" applyBorder="1" applyAlignment="1">
      <alignment horizontal="right" vertical="center" wrapText="1"/>
    </xf>
    <xf numFmtId="3" fontId="18" fillId="0" borderId="7" xfId="5" applyNumberFormat="1" applyFont="1" applyFill="1" applyBorder="1" applyAlignment="1">
      <alignment horizontal="right" vertical="center" wrapText="1"/>
    </xf>
    <xf numFmtId="0" fontId="22" fillId="0" borderId="14" xfId="0" applyFont="1" applyBorder="1" applyAlignment="1">
      <alignment horizontal="center" vertical="center" wrapText="1"/>
    </xf>
    <xf numFmtId="3" fontId="18" fillId="0" borderId="2" xfId="5" applyNumberFormat="1" applyFont="1" applyFill="1" applyBorder="1"/>
    <xf numFmtId="9" fontId="19" fillId="0" borderId="1" xfId="8" applyFont="1" applyBorder="1"/>
    <xf numFmtId="0" fontId="7" fillId="10" borderId="1" xfId="7" applyBorder="1" applyAlignment="1">
      <alignment horizontal="right"/>
    </xf>
    <xf numFmtId="0" fontId="22" fillId="0" borderId="7" xfId="0" applyFont="1" applyBorder="1" applyAlignment="1">
      <alignment horizontal="right" wrapText="1"/>
    </xf>
    <xf numFmtId="0" fontId="18" fillId="0" borderId="7" xfId="5" applyFont="1" applyFill="1" applyBorder="1"/>
    <xf numFmtId="0" fontId="19" fillId="0" borderId="1" xfId="5" applyFont="1" applyFill="1" applyBorder="1"/>
    <xf numFmtId="2" fontId="22" fillId="0" borderId="1" xfId="0" applyNumberFormat="1" applyFont="1" applyBorder="1"/>
    <xf numFmtId="0" fontId="18" fillId="0" borderId="22" xfId="5" applyFont="1" applyFill="1" applyBorder="1" applyAlignment="1">
      <alignment horizontal="right" vertical="center"/>
    </xf>
    <xf numFmtId="0" fontId="18" fillId="0" borderId="22" xfId="5" applyFont="1" applyFill="1" applyBorder="1" applyAlignment="1">
      <alignment horizontal="right" vertical="center" wrapText="1"/>
    </xf>
    <xf numFmtId="0" fontId="11" fillId="10" borderId="22" xfId="7" applyFont="1" applyBorder="1" applyAlignment="1">
      <alignment horizontal="left" vertical="center"/>
    </xf>
    <xf numFmtId="1" fontId="18" fillId="0" borderId="24" xfId="5" applyNumberFormat="1" applyFont="1" applyFill="1" applyBorder="1" applyAlignment="1">
      <alignment horizontal="right" vertical="center"/>
    </xf>
    <xf numFmtId="0" fontId="11" fillId="10" borderId="1" xfId="7" applyFont="1" applyBorder="1" applyAlignment="1">
      <alignment horizontal="left" vertical="center"/>
    </xf>
    <xf numFmtId="0" fontId="18" fillId="0" borderId="1" xfId="5" applyFont="1" applyFill="1" applyBorder="1" applyAlignment="1">
      <alignment horizontal="right" vertical="center"/>
    </xf>
    <xf numFmtId="0" fontId="11" fillId="10" borderId="7" xfId="7" applyFont="1" applyBorder="1" applyAlignment="1">
      <alignment horizontal="right" vertical="center"/>
    </xf>
    <xf numFmtId="165" fontId="25" fillId="0" borderId="7" xfId="0" applyNumberFormat="1" applyFont="1" applyBorder="1"/>
    <xf numFmtId="1" fontId="18" fillId="0" borderId="2" xfId="7" applyNumberFormat="1" applyFont="1" applyFill="1" applyBorder="1" applyAlignment="1">
      <alignment horizontal="right" vertical="center" wrapText="1"/>
    </xf>
    <xf numFmtId="165" fontId="22" fillId="0" borderId="7" xfId="0" applyNumberFormat="1" applyFont="1" applyBorder="1"/>
    <xf numFmtId="0" fontId="49" fillId="0" borderId="0" xfId="0" applyFont="1"/>
    <xf numFmtId="9" fontId="0" fillId="0" borderId="0" xfId="0" applyNumberFormat="1"/>
    <xf numFmtId="0" fontId="19" fillId="0" borderId="0" xfId="0" applyFont="1" applyAlignment="1">
      <alignment horizontal="left" vertical="center"/>
    </xf>
    <xf numFmtId="0" fontId="0" fillId="0" borderId="0" xfId="0" applyAlignment="1">
      <alignment horizontal="right"/>
    </xf>
    <xf numFmtId="0" fontId="0" fillId="0" borderId="0" xfId="0" applyAlignment="1">
      <alignment horizontal="left"/>
    </xf>
    <xf numFmtId="0" fontId="32" fillId="0" borderId="0" xfId="0" applyFont="1" applyAlignment="1">
      <alignment horizontal="left" vertical="center"/>
    </xf>
    <xf numFmtId="0" fontId="44" fillId="0" borderId="0" xfId="0" applyFont="1"/>
    <xf numFmtId="0" fontId="0" fillId="0" borderId="0" xfId="0" applyAlignment="1">
      <alignment horizontal="left" vertical="center" wrapText="1"/>
    </xf>
    <xf numFmtId="0" fontId="16" fillId="0" borderId="0" xfId="0" applyFont="1" applyAlignment="1">
      <alignment horizontal="left"/>
    </xf>
    <xf numFmtId="0" fontId="37" fillId="0" borderId="0" xfId="0" applyFont="1"/>
    <xf numFmtId="0" fontId="37" fillId="12" borderId="0" xfId="0" applyFont="1" applyFill="1" applyAlignment="1">
      <alignment horizontal="center" vertical="center"/>
    </xf>
    <xf numFmtId="0" fontId="24" fillId="0" borderId="0" xfId="0" applyFont="1"/>
    <xf numFmtId="0" fontId="0" fillId="0" borderId="0" xfId="0" applyAlignment="1">
      <alignment horizontal="left" wrapText="1"/>
    </xf>
    <xf numFmtId="0" fontId="50" fillId="3" borderId="0" xfId="0" applyFont="1" applyFill="1" applyAlignment="1">
      <alignment horizontal="center" vertical="center"/>
    </xf>
    <xf numFmtId="49" fontId="28" fillId="13" borderId="53" xfId="0" applyNumberFormat="1" applyFont="1" applyFill="1" applyBorder="1" applyAlignment="1">
      <alignment horizontal="left" vertical="center"/>
    </xf>
    <xf numFmtId="0" fontId="28" fillId="13" borderId="53" xfId="0" applyFont="1" applyFill="1" applyBorder="1" applyAlignment="1">
      <alignment horizontal="left" vertical="center" wrapText="1"/>
    </xf>
    <xf numFmtId="0" fontId="28" fillId="13" borderId="54" xfId="0" applyFont="1" applyFill="1" applyBorder="1" applyAlignment="1">
      <alignment horizontal="center" vertical="center"/>
    </xf>
    <xf numFmtId="0" fontId="28" fillId="13" borderId="0" xfId="0" applyFont="1" applyFill="1" applyAlignment="1">
      <alignment horizontal="center" vertical="center"/>
    </xf>
    <xf numFmtId="0" fontId="52" fillId="0" borderId="0" xfId="1" applyFont="1"/>
    <xf numFmtId="49" fontId="43" fillId="12" borderId="56" xfId="0" applyNumberFormat="1" applyFont="1" applyFill="1" applyBorder="1" applyAlignment="1">
      <alignment horizontal="left" vertical="center"/>
    </xf>
    <xf numFmtId="49" fontId="43" fillId="12" borderId="56" xfId="0" applyNumberFormat="1" applyFont="1" applyFill="1" applyBorder="1" applyAlignment="1">
      <alignment horizontal="left" vertical="center" wrapText="1"/>
    </xf>
    <xf numFmtId="165" fontId="43" fillId="12" borderId="56" xfId="0" applyNumberFormat="1" applyFont="1" applyFill="1" applyBorder="1" applyAlignment="1">
      <alignment horizontal="right" vertical="center" wrapText="1"/>
    </xf>
    <xf numFmtId="165" fontId="43" fillId="12" borderId="56" xfId="0" applyNumberFormat="1" applyFont="1" applyFill="1" applyBorder="1" applyAlignment="1">
      <alignment horizontal="center" vertical="center" wrapText="1"/>
    </xf>
    <xf numFmtId="49" fontId="43" fillId="6" borderId="56" xfId="0" applyNumberFormat="1" applyFont="1" applyFill="1" applyBorder="1" applyAlignment="1">
      <alignment horizontal="left" vertical="center"/>
    </xf>
    <xf numFmtId="49" fontId="43" fillId="6" borderId="56" xfId="0" applyNumberFormat="1" applyFont="1" applyFill="1" applyBorder="1" applyAlignment="1">
      <alignment horizontal="left" vertical="center" wrapText="1"/>
    </xf>
    <xf numFmtId="165" fontId="43" fillId="6" borderId="56" xfId="0" applyNumberFormat="1" applyFont="1" applyFill="1" applyBorder="1" applyAlignment="1">
      <alignment horizontal="right" vertical="center" wrapText="1"/>
    </xf>
    <xf numFmtId="165" fontId="43" fillId="6" borderId="56" xfId="0" applyNumberFormat="1" applyFont="1" applyFill="1" applyBorder="1" applyAlignment="1">
      <alignment horizontal="center" vertical="center" wrapText="1"/>
    </xf>
    <xf numFmtId="49" fontId="43" fillId="14" borderId="56" xfId="0" applyNumberFormat="1" applyFont="1" applyFill="1" applyBorder="1" applyAlignment="1">
      <alignment horizontal="left" vertical="center"/>
    </xf>
    <xf numFmtId="49" fontId="43" fillId="14" borderId="56" xfId="0" applyNumberFormat="1" applyFont="1" applyFill="1" applyBorder="1" applyAlignment="1">
      <alignment horizontal="left" vertical="center" wrapText="1"/>
    </xf>
    <xf numFmtId="165" fontId="43" fillId="14" borderId="56" xfId="0" applyNumberFormat="1" applyFont="1" applyFill="1" applyBorder="1" applyAlignment="1">
      <alignment horizontal="right" vertical="center" wrapText="1"/>
    </xf>
    <xf numFmtId="166" fontId="10" fillId="0" borderId="0" xfId="0" applyNumberFormat="1" applyFont="1"/>
    <xf numFmtId="165" fontId="10" fillId="0" borderId="0" xfId="0" applyNumberFormat="1" applyFont="1"/>
    <xf numFmtId="0" fontId="53" fillId="0" borderId="0" xfId="0" applyFont="1" applyAlignment="1">
      <alignment horizontal="left"/>
    </xf>
    <xf numFmtId="0" fontId="54" fillId="12" borderId="65" xfId="0" applyFont="1" applyFill="1" applyBorder="1" applyAlignment="1">
      <alignment horizontal="center" vertical="center" wrapText="1"/>
    </xf>
    <xf numFmtId="0" fontId="54" fillId="12" borderId="32" xfId="0" applyFont="1" applyFill="1" applyBorder="1" applyAlignment="1">
      <alignment horizontal="center" vertical="center" wrapText="1"/>
    </xf>
    <xf numFmtId="0" fontId="54" fillId="6" borderId="32" xfId="0" applyFont="1" applyFill="1" applyBorder="1" applyAlignment="1">
      <alignment horizontal="center" vertical="center" wrapText="1"/>
    </xf>
    <xf numFmtId="0" fontId="0" fillId="0" borderId="63" xfId="0" applyBorder="1"/>
    <xf numFmtId="0" fontId="15" fillId="0" borderId="0" xfId="0" applyFont="1"/>
    <xf numFmtId="3" fontId="18" fillId="17" borderId="1" xfId="5" applyNumberFormat="1" applyFont="1" applyFill="1" applyBorder="1" applyAlignment="1">
      <alignment vertical="center" wrapText="1"/>
    </xf>
    <xf numFmtId="3" fontId="19" fillId="17" borderId="1" xfId="0" applyNumberFormat="1" applyFont="1" applyFill="1" applyBorder="1" applyAlignment="1">
      <alignment vertical="center" wrapText="1"/>
    </xf>
    <xf numFmtId="3" fontId="18" fillId="17" borderId="7" xfId="5" applyNumberFormat="1" applyFont="1" applyFill="1" applyBorder="1" applyAlignment="1">
      <alignment vertical="center" wrapText="1"/>
    </xf>
    <xf numFmtId="3" fontId="18" fillId="17" borderId="4" xfId="5" applyNumberFormat="1" applyFont="1" applyFill="1" applyBorder="1" applyAlignment="1" applyProtection="1">
      <alignment horizontal="right"/>
      <protection locked="0"/>
    </xf>
    <xf numFmtId="3" fontId="18" fillId="17" borderId="1" xfId="5" applyNumberFormat="1" applyFont="1" applyFill="1" applyBorder="1" applyAlignment="1" applyProtection="1">
      <alignment horizontal="right"/>
      <protection locked="0"/>
    </xf>
    <xf numFmtId="0" fontId="18" fillId="17" borderId="1" xfId="5" applyFont="1" applyFill="1" applyBorder="1" applyAlignment="1">
      <alignment vertical="center"/>
    </xf>
    <xf numFmtId="3" fontId="19" fillId="17" borderId="2" xfId="0" applyNumberFormat="1" applyFont="1" applyFill="1" applyBorder="1" applyAlignment="1">
      <alignment vertical="center"/>
    </xf>
    <xf numFmtId="0" fontId="18" fillId="17" borderId="1" xfId="5" applyFont="1" applyFill="1" applyBorder="1" applyAlignment="1">
      <alignment vertical="center" wrapText="1"/>
    </xf>
    <xf numFmtId="3" fontId="19" fillId="17" borderId="2" xfId="0" applyNumberFormat="1" applyFont="1" applyFill="1" applyBorder="1" applyAlignment="1">
      <alignment vertical="center" wrapText="1"/>
    </xf>
    <xf numFmtId="165" fontId="18" fillId="17" borderId="7" xfId="5" applyNumberFormat="1" applyFont="1" applyFill="1" applyBorder="1" applyAlignment="1" applyProtection="1">
      <alignment horizontal="right" wrapText="1"/>
      <protection locked="0"/>
    </xf>
    <xf numFmtId="165" fontId="18" fillId="17" borderId="7" xfId="5" applyNumberFormat="1" applyFont="1" applyFill="1" applyBorder="1" applyAlignment="1" applyProtection="1">
      <alignment horizontal="right"/>
      <protection locked="0"/>
    </xf>
    <xf numFmtId="3" fontId="18" fillId="17" borderId="1" xfId="5" applyNumberFormat="1" applyFont="1" applyFill="1" applyBorder="1"/>
    <xf numFmtId="0" fontId="19" fillId="17" borderId="7" xfId="0" applyFont="1" applyFill="1" applyBorder="1" applyAlignment="1">
      <alignment vertical="center" wrapText="1"/>
    </xf>
    <xf numFmtId="3" fontId="18" fillId="17" borderId="22" xfId="5" applyNumberFormat="1" applyFont="1" applyFill="1" applyBorder="1" applyAlignment="1">
      <alignment wrapText="1"/>
    </xf>
    <xf numFmtId="3" fontId="18" fillId="17" borderId="22" xfId="5" applyNumberFormat="1" applyFont="1" applyFill="1" applyBorder="1"/>
    <xf numFmtId="1" fontId="18" fillId="17" borderId="22" xfId="5" applyNumberFormat="1" applyFont="1" applyFill="1" applyBorder="1" applyAlignment="1" applyProtection="1">
      <alignment horizontal="right"/>
      <protection locked="0"/>
    </xf>
    <xf numFmtId="0" fontId="18" fillId="17" borderId="7" xfId="5" applyFont="1" applyFill="1" applyBorder="1" applyAlignment="1" applyProtection="1">
      <alignment horizontal="right" wrapText="1"/>
      <protection locked="0"/>
    </xf>
    <xf numFmtId="0" fontId="18" fillId="17" borderId="7" xfId="5" applyFont="1" applyFill="1" applyBorder="1" applyAlignment="1" applyProtection="1">
      <alignment horizontal="right"/>
      <protection locked="0"/>
    </xf>
    <xf numFmtId="165" fontId="18" fillId="17" borderId="22" xfId="5" applyNumberFormat="1" applyFont="1" applyFill="1" applyBorder="1"/>
    <xf numFmtId="165" fontId="18" fillId="17" borderId="1" xfId="5" applyNumberFormat="1" applyFont="1" applyFill="1" applyBorder="1"/>
    <xf numFmtId="165" fontId="19" fillId="17" borderId="2" xfId="5" applyNumberFormat="1" applyFont="1" applyFill="1" applyBorder="1"/>
    <xf numFmtId="0" fontId="18" fillId="17" borderId="4" xfId="5" applyFont="1" applyFill="1" applyBorder="1" applyAlignment="1" applyProtection="1">
      <alignment horizontal="right"/>
      <protection locked="0"/>
    </xf>
    <xf numFmtId="0" fontId="18" fillId="17" borderId="1" xfId="5" applyFont="1" applyFill="1" applyBorder="1" applyAlignment="1" applyProtection="1">
      <alignment horizontal="right"/>
      <protection locked="0"/>
    </xf>
    <xf numFmtId="0" fontId="19" fillId="17" borderId="1" xfId="0" applyFont="1" applyFill="1" applyBorder="1" applyAlignment="1">
      <alignment vertical="center" wrapText="1"/>
    </xf>
    <xf numFmtId="0" fontId="19" fillId="17" borderId="1" xfId="5" applyFont="1" applyFill="1" applyBorder="1" applyAlignment="1">
      <alignment wrapText="1"/>
    </xf>
    <xf numFmtId="0" fontId="19" fillId="17" borderId="1" xfId="5" applyFont="1" applyFill="1" applyBorder="1"/>
    <xf numFmtId="0" fontId="18" fillId="17" borderId="1" xfId="5" applyFont="1" applyFill="1" applyBorder="1"/>
    <xf numFmtId="0" fontId="7" fillId="17" borderId="1" xfId="7" applyFill="1" applyBorder="1"/>
    <xf numFmtId="3" fontId="18" fillId="17" borderId="2" xfId="5" applyNumberFormat="1" applyFont="1" applyFill="1" applyBorder="1"/>
    <xf numFmtId="0" fontId="18" fillId="17" borderId="1" xfId="5" applyFont="1" applyFill="1" applyBorder="1" applyAlignment="1">
      <alignment wrapText="1"/>
    </xf>
    <xf numFmtId="0" fontId="18" fillId="17" borderId="22" xfId="5" applyFont="1" applyFill="1" applyBorder="1" applyAlignment="1">
      <alignment horizontal="right" vertical="center" wrapText="1"/>
    </xf>
    <xf numFmtId="0" fontId="18" fillId="17" borderId="1" xfId="7" applyFont="1" applyFill="1" applyBorder="1" applyAlignment="1">
      <alignment wrapText="1"/>
    </xf>
    <xf numFmtId="0" fontId="18" fillId="17" borderId="1" xfId="5" applyFont="1" applyFill="1" applyBorder="1" applyAlignment="1">
      <alignment horizontal="right" vertical="center" wrapText="1"/>
    </xf>
    <xf numFmtId="0" fontId="18" fillId="17" borderId="1" xfId="7" applyFont="1" applyFill="1" applyBorder="1" applyAlignment="1">
      <alignment horizontal="center" vertical="center" wrapText="1"/>
    </xf>
    <xf numFmtId="1" fontId="18" fillId="17" borderId="1" xfId="5" applyNumberFormat="1" applyFont="1" applyFill="1" applyBorder="1" applyAlignment="1">
      <alignment horizontal="right" vertical="center" wrapText="1"/>
    </xf>
    <xf numFmtId="9" fontId="18" fillId="17" borderId="1" xfId="5" applyNumberFormat="1" applyFont="1" applyFill="1" applyBorder="1" applyAlignment="1">
      <alignment vertical="center"/>
    </xf>
    <xf numFmtId="0" fontId="11" fillId="17" borderId="1" xfId="7" applyFont="1" applyFill="1" applyBorder="1" applyAlignment="1">
      <alignment vertical="center" wrapText="1"/>
    </xf>
    <xf numFmtId="0" fontId="18" fillId="17" borderId="1" xfId="5" applyFont="1" applyFill="1" applyBorder="1" applyAlignment="1" applyProtection="1">
      <alignment horizontal="right" wrapText="1"/>
      <protection locked="0"/>
    </xf>
    <xf numFmtId="0" fontId="18" fillId="17" borderId="1" xfId="7" applyFont="1" applyFill="1" applyBorder="1" applyAlignment="1">
      <alignment vertical="center" wrapText="1"/>
    </xf>
    <xf numFmtId="0" fontId="18" fillId="17" borderId="1" xfId="7" applyFont="1" applyFill="1" applyBorder="1" applyAlignment="1" applyProtection="1">
      <alignment vertical="center" wrapText="1"/>
      <protection locked="0"/>
    </xf>
    <xf numFmtId="0" fontId="18" fillId="17" borderId="1" xfId="5" applyFont="1" applyFill="1" applyBorder="1" applyAlignment="1" applyProtection="1">
      <alignment horizontal="right" vertical="center" wrapText="1"/>
      <protection locked="0"/>
    </xf>
    <xf numFmtId="3" fontId="18" fillId="17" borderId="1" xfId="5" applyNumberFormat="1" applyFont="1" applyFill="1" applyBorder="1" applyAlignment="1">
      <alignment vertical="center"/>
    </xf>
    <xf numFmtId="0" fontId="22" fillId="17" borderId="0" xfId="0" applyFont="1" applyFill="1"/>
    <xf numFmtId="3" fontId="22" fillId="17" borderId="1" xfId="0" applyNumberFormat="1" applyFont="1" applyFill="1" applyBorder="1"/>
    <xf numFmtId="0" fontId="18" fillId="17" borderId="1" xfId="5" applyFont="1" applyFill="1" applyBorder="1" applyAlignment="1" applyProtection="1">
      <alignment vertical="center" wrapText="1"/>
      <protection locked="0"/>
    </xf>
    <xf numFmtId="3" fontId="18" fillId="17" borderId="1" xfId="5" applyNumberFormat="1" applyFont="1" applyFill="1" applyBorder="1" applyAlignment="1">
      <alignment horizontal="right" vertical="center" wrapText="1"/>
    </xf>
    <xf numFmtId="0" fontId="18" fillId="0" borderId="7" xfId="7" applyFont="1" applyFill="1" applyBorder="1" applyAlignment="1">
      <alignment vertical="center" wrapText="1"/>
    </xf>
    <xf numFmtId="0" fontId="18" fillId="0" borderId="1" xfId="7" applyFont="1" applyFill="1" applyBorder="1" applyAlignment="1">
      <alignment vertical="center" wrapText="1"/>
    </xf>
    <xf numFmtId="165" fontId="22" fillId="0" borderId="2" xfId="0" applyNumberFormat="1" applyFont="1" applyBorder="1"/>
    <xf numFmtId="0" fontId="28" fillId="4" borderId="18" xfId="0" applyFont="1" applyFill="1" applyBorder="1" applyAlignment="1">
      <alignment horizontal="left" vertical="center"/>
    </xf>
    <xf numFmtId="0" fontId="0" fillId="0" borderId="44" xfId="0" applyBorder="1" applyAlignment="1">
      <alignment horizontal="left" vertical="center"/>
    </xf>
    <xf numFmtId="0" fontId="0" fillId="16" borderId="44" xfId="0" applyFill="1" applyBorder="1" applyAlignment="1">
      <alignment horizontal="left" vertical="center"/>
    </xf>
    <xf numFmtId="0" fontId="28" fillId="5" borderId="0" xfId="0" applyFont="1" applyFill="1"/>
    <xf numFmtId="0" fontId="28" fillId="5" borderId="0" xfId="0" applyFont="1" applyFill="1" applyAlignment="1">
      <alignment vertical="center"/>
    </xf>
    <xf numFmtId="49" fontId="45" fillId="8" borderId="0" xfId="0" applyNumberFormat="1" applyFont="1" applyFill="1" applyAlignment="1">
      <alignment horizontal="left" vertical="center"/>
    </xf>
    <xf numFmtId="2" fontId="46" fillId="0" borderId="0" xfId="0" applyNumberFormat="1" applyFont="1"/>
    <xf numFmtId="16" fontId="45" fillId="0" borderId="0" xfId="0" applyNumberFormat="1" applyFont="1"/>
    <xf numFmtId="0" fontId="22" fillId="0" borderId="0" xfId="0" applyFont="1" applyAlignment="1">
      <alignment horizontal="left" vertical="center" wrapText="1"/>
    </xf>
    <xf numFmtId="14" fontId="46" fillId="0" borderId="0" xfId="0" applyNumberFormat="1" applyFont="1"/>
    <xf numFmtId="0" fontId="46" fillId="0" borderId="0" xfId="0" applyFont="1" applyAlignment="1">
      <alignment wrapText="1"/>
    </xf>
    <xf numFmtId="0" fontId="45" fillId="0" borderId="0" xfId="0" applyFont="1" applyAlignment="1">
      <alignment horizontal="left" vertical="center"/>
    </xf>
    <xf numFmtId="0" fontId="26" fillId="0" borderId="1" xfId="0" applyFont="1" applyBorder="1" applyAlignment="1">
      <alignment vertical="center"/>
    </xf>
    <xf numFmtId="0" fontId="26" fillId="0" borderId="0" xfId="0" applyFont="1" applyAlignment="1">
      <alignment vertical="center"/>
    </xf>
    <xf numFmtId="3" fontId="18" fillId="10" borderId="22" xfId="7" applyNumberFormat="1" applyFont="1" applyBorder="1" applyAlignment="1">
      <alignment vertical="center" wrapText="1"/>
    </xf>
    <xf numFmtId="1" fontId="18" fillId="10" borderId="1" xfId="7" applyNumberFormat="1" applyFont="1" applyBorder="1"/>
    <xf numFmtId="0" fontId="28" fillId="4" borderId="64" xfId="0" applyFont="1" applyFill="1" applyBorder="1" applyAlignment="1">
      <alignment horizontal="center" vertical="center"/>
    </xf>
    <xf numFmtId="165" fontId="32" fillId="15" borderId="46" xfId="8" applyNumberFormat="1" applyFont="1" applyFill="1" applyBorder="1" applyAlignment="1">
      <alignment horizontal="center" vertical="center" wrapText="1"/>
    </xf>
    <xf numFmtId="0" fontId="18" fillId="10" borderId="44" xfId="7" applyFont="1" applyBorder="1" applyAlignment="1">
      <alignment horizontal="center" vertical="center" wrapText="1"/>
    </xf>
    <xf numFmtId="0" fontId="29" fillId="5" borderId="60" xfId="0" applyFont="1" applyFill="1" applyBorder="1" applyAlignment="1">
      <alignment horizontal="center" vertical="center" wrapText="1"/>
    </xf>
    <xf numFmtId="165" fontId="32" fillId="15" borderId="0" xfId="8" applyNumberFormat="1" applyFont="1" applyFill="1" applyAlignment="1">
      <alignment horizontal="center" vertical="center" wrapText="1"/>
    </xf>
    <xf numFmtId="0" fontId="31" fillId="16" borderId="22" xfId="5" applyFont="1" applyFill="1" applyBorder="1" applyAlignment="1" applyProtection="1">
      <alignment horizontal="center" vertical="center" wrapText="1"/>
      <protection locked="0"/>
    </xf>
    <xf numFmtId="0" fontId="29" fillId="5" borderId="46" xfId="0" applyFont="1" applyFill="1" applyBorder="1" applyAlignment="1">
      <alignment horizontal="center" vertical="center" wrapText="1"/>
    </xf>
    <xf numFmtId="0" fontId="29" fillId="5" borderId="28" xfId="0" applyFont="1" applyFill="1" applyBorder="1" applyAlignment="1">
      <alignment horizontal="left" vertical="center" wrapText="1"/>
    </xf>
    <xf numFmtId="3" fontId="18" fillId="10" borderId="43" xfId="7" applyNumberFormat="1" applyFont="1" applyBorder="1" applyAlignment="1">
      <alignment vertical="center" wrapText="1"/>
    </xf>
    <xf numFmtId="3" fontId="18" fillId="10" borderId="30" xfId="7" applyNumberFormat="1" applyFont="1" applyBorder="1" applyAlignment="1">
      <alignment vertical="center" wrapText="1"/>
    </xf>
    <xf numFmtId="3" fontId="18" fillId="10" borderId="59" xfId="7" applyNumberFormat="1" applyFont="1" applyBorder="1" applyAlignment="1">
      <alignment vertical="center" wrapText="1"/>
    </xf>
    <xf numFmtId="3" fontId="19" fillId="10" borderId="40" xfId="7" applyNumberFormat="1" applyFont="1" applyBorder="1" applyAlignment="1">
      <alignment vertical="center" wrapText="1"/>
    </xf>
    <xf numFmtId="9" fontId="19" fillId="0" borderId="34" xfId="8" applyFont="1" applyBorder="1" applyAlignment="1">
      <alignment vertical="center" wrapText="1"/>
    </xf>
    <xf numFmtId="0" fontId="29" fillId="5" borderId="59" xfId="0" applyFont="1" applyFill="1" applyBorder="1" applyAlignment="1">
      <alignment horizontal="left" vertical="center" wrapText="1"/>
    </xf>
    <xf numFmtId="165" fontId="11" fillId="10" borderId="43" xfId="7" applyNumberFormat="1" applyFont="1" applyBorder="1" applyAlignment="1" applyProtection="1">
      <alignment horizontal="right"/>
      <protection locked="0"/>
    </xf>
    <xf numFmtId="0" fontId="30" fillId="10" borderId="30" xfId="7" applyFont="1" applyBorder="1" applyAlignment="1">
      <alignment vertical="center" wrapText="1"/>
    </xf>
    <xf numFmtId="0" fontId="18" fillId="10" borderId="40" xfId="7" applyFont="1" applyBorder="1" applyAlignment="1">
      <alignment vertical="center" wrapText="1"/>
    </xf>
    <xf numFmtId="0" fontId="19" fillId="10" borderId="30" xfId="7" applyFont="1" applyBorder="1" applyAlignment="1">
      <alignment vertical="center" wrapText="1"/>
    </xf>
    <xf numFmtId="0" fontId="18" fillId="10" borderId="28" xfId="7" applyFont="1" applyBorder="1" applyAlignment="1">
      <alignment vertical="center" wrapText="1"/>
    </xf>
    <xf numFmtId="9" fontId="19" fillId="10" borderId="40" xfId="7" applyNumberFormat="1" applyFont="1" applyBorder="1" applyAlignment="1">
      <alignment vertical="center" wrapText="1"/>
    </xf>
    <xf numFmtId="0" fontId="18" fillId="10" borderId="30" xfId="7" applyFont="1" applyBorder="1" applyAlignment="1">
      <alignment vertical="center" wrapText="1"/>
    </xf>
    <xf numFmtId="0" fontId="18" fillId="10" borderId="59" xfId="7" applyFont="1" applyBorder="1" applyAlignment="1">
      <alignment vertical="center" wrapText="1"/>
    </xf>
    <xf numFmtId="0" fontId="18" fillId="10" borderId="43" xfId="7" applyFont="1" applyBorder="1" applyAlignment="1">
      <alignment vertical="center" wrapText="1"/>
    </xf>
    <xf numFmtId="0" fontId="19" fillId="10" borderId="40" xfId="7" applyFont="1" applyBorder="1" applyAlignment="1">
      <alignment vertical="center" wrapText="1"/>
    </xf>
    <xf numFmtId="0" fontId="19" fillId="10" borderId="43" xfId="7" applyFont="1" applyBorder="1" applyAlignment="1">
      <alignment vertical="center" wrapText="1"/>
    </xf>
    <xf numFmtId="0" fontId="29" fillId="5" borderId="59" xfId="0" applyFont="1" applyFill="1" applyBorder="1" applyAlignment="1">
      <alignment horizontal="center" vertical="center" wrapText="1"/>
    </xf>
    <xf numFmtId="165" fontId="7" fillId="10" borderId="43" xfId="7" applyNumberFormat="1" applyBorder="1" applyAlignment="1" applyProtection="1">
      <alignment horizontal="right"/>
      <protection locked="0"/>
    </xf>
    <xf numFmtId="0" fontId="29" fillId="5" borderId="28" xfId="0" applyFont="1" applyFill="1" applyBorder="1" applyAlignment="1">
      <alignment horizontal="center" vertical="center" wrapText="1"/>
    </xf>
    <xf numFmtId="165" fontId="18" fillId="10" borderId="43" xfId="7" applyNumberFormat="1" applyFont="1" applyBorder="1" applyAlignment="1" applyProtection="1">
      <alignment horizontal="right"/>
      <protection locked="0"/>
    </xf>
    <xf numFmtId="165" fontId="18" fillId="10" borderId="30" xfId="7" applyNumberFormat="1" applyFont="1" applyBorder="1" applyAlignment="1" applyProtection="1">
      <alignment horizontal="right"/>
      <protection locked="0"/>
    </xf>
    <xf numFmtId="0" fontId="31" fillId="16" borderId="28" xfId="5" applyFont="1" applyFill="1" applyBorder="1" applyAlignment="1" applyProtection="1">
      <alignment horizontal="center" vertical="center" wrapText="1"/>
      <protection locked="0"/>
    </xf>
    <xf numFmtId="0" fontId="31" fillId="16" borderId="43" xfId="5" applyFont="1" applyFill="1" applyBorder="1" applyAlignment="1" applyProtection="1">
      <alignment horizontal="center" vertical="center" wrapText="1"/>
      <protection locked="0"/>
    </xf>
    <xf numFmtId="0" fontId="31" fillId="16" borderId="40" xfId="5" applyFont="1" applyFill="1" applyBorder="1" applyAlignment="1" applyProtection="1">
      <alignment horizontal="center" vertical="center" wrapText="1"/>
      <protection locked="0"/>
    </xf>
    <xf numFmtId="0" fontId="19" fillId="18" borderId="0" xfId="5" applyFont="1" applyFill="1" applyAlignment="1">
      <alignment horizontal="center" vertical="center" wrapText="1"/>
    </xf>
    <xf numFmtId="0" fontId="19" fillId="16" borderId="42" xfId="5" applyFont="1" applyFill="1" applyBorder="1" applyAlignment="1" applyProtection="1">
      <alignment horizontal="left" vertical="center" wrapText="1"/>
      <protection locked="0"/>
    </xf>
    <xf numFmtId="0" fontId="31" fillId="16" borderId="30" xfId="5" applyFont="1" applyFill="1" applyBorder="1" applyAlignment="1" applyProtection="1">
      <alignment horizontal="center" vertical="center" wrapText="1"/>
      <protection locked="0"/>
    </xf>
    <xf numFmtId="0" fontId="31" fillId="16" borderId="61" xfId="5" applyFont="1" applyFill="1" applyBorder="1" applyAlignment="1" applyProtection="1">
      <alignment horizontal="center" vertical="center" wrapText="1"/>
      <protection locked="0"/>
    </xf>
    <xf numFmtId="0" fontId="31" fillId="16" borderId="34" xfId="5" applyFont="1" applyFill="1" applyBorder="1" applyAlignment="1" applyProtection="1">
      <alignment horizontal="center" vertical="center" wrapText="1"/>
      <protection locked="0"/>
    </xf>
    <xf numFmtId="165" fontId="32" fillId="15" borderId="52" xfId="8" applyNumberFormat="1" applyFont="1" applyFill="1" applyBorder="1" applyAlignment="1">
      <alignment horizontal="center" vertical="center" wrapText="1"/>
    </xf>
    <xf numFmtId="0" fontId="19" fillId="16" borderId="35" xfId="5" applyFont="1" applyFill="1" applyBorder="1" applyAlignment="1" applyProtection="1">
      <alignment horizontal="left" vertical="center" wrapText="1"/>
      <protection locked="0"/>
    </xf>
    <xf numFmtId="0" fontId="31" fillId="16" borderId="51" xfId="5" applyFont="1" applyFill="1" applyBorder="1" applyAlignment="1" applyProtection="1">
      <alignment horizontal="center" vertical="center" wrapText="1"/>
      <protection locked="0"/>
    </xf>
    <xf numFmtId="0" fontId="7" fillId="10" borderId="43" xfId="7" applyBorder="1" applyAlignment="1">
      <alignment vertical="center" wrapText="1"/>
    </xf>
    <xf numFmtId="0" fontId="18" fillId="16" borderId="59" xfId="5" applyFont="1" applyFill="1" applyBorder="1" applyAlignment="1" applyProtection="1">
      <alignment vertical="center" wrapText="1"/>
      <protection locked="0"/>
    </xf>
    <xf numFmtId="0" fontId="29" fillId="5" borderId="51" xfId="0" applyFont="1" applyFill="1" applyBorder="1" applyAlignment="1">
      <alignment horizontal="left" vertical="center" wrapText="1"/>
    </xf>
    <xf numFmtId="0" fontId="18" fillId="10" borderId="43" xfId="7" applyFont="1" applyBorder="1"/>
    <xf numFmtId="0" fontId="31" fillId="16" borderId="59" xfId="5" applyFont="1" applyFill="1" applyBorder="1" applyAlignment="1" applyProtection="1">
      <alignment horizontal="center" vertical="center" wrapText="1"/>
      <protection locked="0"/>
    </xf>
    <xf numFmtId="0" fontId="18" fillId="10" borderId="43" xfId="7" applyFont="1" applyBorder="1" applyAlignment="1">
      <alignment horizontal="right" wrapText="1"/>
    </xf>
    <xf numFmtId="0" fontId="31" fillId="16" borderId="59" xfId="5" applyFont="1" applyFill="1" applyBorder="1" applyAlignment="1" applyProtection="1">
      <alignment horizontal="left" vertical="center" wrapText="1"/>
      <protection locked="0"/>
    </xf>
    <xf numFmtId="0" fontId="31" fillId="16" borderId="40" xfId="5" applyFont="1" applyFill="1" applyBorder="1" applyAlignment="1" applyProtection="1">
      <alignment horizontal="left" vertical="center" wrapText="1"/>
      <protection locked="0"/>
    </xf>
    <xf numFmtId="0" fontId="29" fillId="5" borderId="61" xfId="0" applyFont="1" applyFill="1" applyBorder="1" applyAlignment="1">
      <alignment horizontal="left" vertical="center" wrapText="1"/>
    </xf>
    <xf numFmtId="165" fontId="18" fillId="0" borderId="40" xfId="5" applyNumberFormat="1" applyFont="1" applyFill="1" applyBorder="1" applyAlignment="1">
      <alignment horizontal="right"/>
    </xf>
    <xf numFmtId="0" fontId="19" fillId="5" borderId="51" xfId="0" applyFont="1" applyFill="1" applyBorder="1" applyAlignment="1">
      <alignment horizontal="left" vertical="center" wrapText="1"/>
    </xf>
    <xf numFmtId="9" fontId="11" fillId="10" borderId="30" xfId="7" applyNumberFormat="1" applyFont="1" applyBorder="1" applyAlignment="1">
      <alignment vertical="center" wrapText="1"/>
    </xf>
    <xf numFmtId="1" fontId="11" fillId="10" borderId="30" xfId="7" applyNumberFormat="1" applyFont="1" applyBorder="1" applyAlignment="1">
      <alignment horizontal="right" vertical="center" wrapText="1"/>
    </xf>
    <xf numFmtId="10" fontId="18" fillId="10" borderId="1" xfId="7" applyNumberFormat="1" applyFont="1" applyBorder="1"/>
    <xf numFmtId="0" fontId="19" fillId="5" borderId="61" xfId="0" applyFont="1" applyFill="1" applyBorder="1" applyAlignment="1">
      <alignment horizontal="left" vertical="center" wrapText="1"/>
    </xf>
    <xf numFmtId="0" fontId="18" fillId="20" borderId="1" xfId="7" applyFont="1" applyFill="1" applyBorder="1"/>
    <xf numFmtId="0" fontId="19" fillId="10" borderId="7" xfId="7" applyFont="1" applyBorder="1"/>
    <xf numFmtId="3" fontId="19" fillId="10" borderId="1" xfId="7" applyNumberFormat="1" applyFont="1" applyBorder="1" applyAlignment="1">
      <alignment vertical="center" wrapText="1"/>
    </xf>
    <xf numFmtId="3" fontId="18" fillId="2" borderId="1" xfId="7" applyNumberFormat="1" applyFont="1" applyFill="1" applyBorder="1" applyAlignment="1">
      <alignment vertical="center" wrapText="1"/>
    </xf>
    <xf numFmtId="3" fontId="19" fillId="2" borderId="1" xfId="7" applyNumberFormat="1" applyFont="1" applyFill="1" applyBorder="1" applyAlignment="1">
      <alignment vertical="center" wrapText="1"/>
    </xf>
    <xf numFmtId="3" fontId="18" fillId="2" borderId="7" xfId="7" applyNumberFormat="1" applyFont="1" applyFill="1" applyBorder="1" applyAlignment="1">
      <alignment vertical="center" wrapText="1"/>
    </xf>
    <xf numFmtId="3" fontId="18" fillId="2" borderId="4" xfId="7" applyNumberFormat="1" applyFont="1" applyFill="1" applyBorder="1" applyAlignment="1">
      <alignment vertical="center" wrapText="1"/>
    </xf>
    <xf numFmtId="3" fontId="19" fillId="2" borderId="2" xfId="7" applyNumberFormat="1" applyFont="1" applyFill="1" applyBorder="1" applyAlignment="1">
      <alignment vertical="center" wrapText="1"/>
    </xf>
    <xf numFmtId="3" fontId="18" fillId="2" borderId="43" xfId="7" applyNumberFormat="1" applyFont="1" applyFill="1" applyBorder="1" applyAlignment="1">
      <alignment vertical="center" wrapText="1"/>
    </xf>
    <xf numFmtId="3" fontId="19" fillId="2" borderId="43" xfId="7" applyNumberFormat="1" applyFont="1" applyFill="1" applyBorder="1" applyAlignment="1">
      <alignment vertical="center" wrapText="1"/>
    </xf>
    <xf numFmtId="1" fontId="11" fillId="10" borderId="59" xfId="7" applyNumberFormat="1" applyFont="1" applyBorder="1" applyAlignment="1">
      <alignment horizontal="right" vertical="center" wrapText="1"/>
    </xf>
    <xf numFmtId="3" fontId="57" fillId="2" borderId="59" xfId="7" applyNumberFormat="1" applyFont="1" applyFill="1" applyBorder="1" applyAlignment="1">
      <alignment vertical="center" wrapText="1"/>
    </xf>
    <xf numFmtId="3" fontId="18" fillId="2" borderId="22" xfId="7" applyNumberFormat="1" applyFont="1" applyFill="1" applyBorder="1" applyAlignment="1">
      <alignment vertical="center" wrapText="1"/>
    </xf>
    <xf numFmtId="9" fontId="18" fillId="2" borderId="44" xfId="8" applyFont="1" applyFill="1" applyBorder="1" applyAlignment="1">
      <alignment horizontal="center"/>
    </xf>
    <xf numFmtId="3" fontId="19" fillId="2" borderId="47" xfId="0" applyNumberFormat="1" applyFont="1" applyFill="1" applyBorder="1" applyAlignment="1">
      <alignment horizontal="center" vertical="center" wrapText="1"/>
    </xf>
    <xf numFmtId="3" fontId="18" fillId="2" borderId="44" xfId="5" applyNumberFormat="1" applyFont="1" applyFill="1" applyBorder="1" applyAlignment="1">
      <alignment horizontal="center"/>
    </xf>
    <xf numFmtId="9" fontId="18" fillId="2" borderId="42" xfId="8" applyFont="1" applyFill="1" applyBorder="1" applyAlignment="1">
      <alignment horizontal="center" vertical="center" wrapText="1"/>
    </xf>
    <xf numFmtId="9" fontId="18" fillId="2" borderId="44" xfId="8" applyFont="1" applyFill="1" applyBorder="1" applyAlignment="1">
      <alignment horizontal="center" vertical="center" wrapText="1"/>
    </xf>
    <xf numFmtId="9" fontId="18" fillId="2" borderId="47" xfId="8" applyFont="1" applyFill="1" applyBorder="1" applyAlignment="1">
      <alignment horizontal="center" vertical="center" wrapText="1"/>
    </xf>
    <xf numFmtId="3" fontId="18" fillId="2" borderId="1" xfId="5" applyNumberFormat="1" applyFont="1" applyFill="1" applyBorder="1" applyAlignment="1">
      <alignment vertical="center" wrapText="1"/>
    </xf>
    <xf numFmtId="3" fontId="18" fillId="2" borderId="61" xfId="5" applyNumberFormat="1" applyFont="1" applyFill="1" applyBorder="1" applyAlignment="1">
      <alignment vertical="center" wrapText="1"/>
    </xf>
    <xf numFmtId="0" fontId="18" fillId="2" borderId="1" xfId="5" applyFont="1" applyFill="1" applyBorder="1" applyAlignment="1">
      <alignment vertical="center"/>
    </xf>
    <xf numFmtId="0" fontId="18" fillId="2" borderId="61" xfId="5" applyFont="1" applyFill="1" applyBorder="1" applyAlignment="1">
      <alignment horizontal="right" vertical="center" wrapText="1"/>
    </xf>
    <xf numFmtId="10" fontId="18" fillId="2" borderId="61" xfId="0" applyNumberFormat="1" applyFont="1" applyFill="1" applyBorder="1" applyAlignment="1">
      <alignment horizontal="right" vertical="center" wrapText="1"/>
    </xf>
    <xf numFmtId="0" fontId="18" fillId="2" borderId="1" xfId="5" applyFont="1" applyFill="1" applyBorder="1" applyAlignment="1">
      <alignment vertical="center" wrapText="1"/>
    </xf>
    <xf numFmtId="0" fontId="29" fillId="2" borderId="19" xfId="0" applyFont="1" applyFill="1" applyBorder="1" applyAlignment="1">
      <alignment horizontal="left" vertical="center" wrapText="1"/>
    </xf>
    <xf numFmtId="0" fontId="29" fillId="2" borderId="51" xfId="0" applyFont="1" applyFill="1" applyBorder="1" applyAlignment="1">
      <alignment horizontal="left" vertical="center" wrapText="1"/>
    </xf>
    <xf numFmtId="0" fontId="29" fillId="2" borderId="20" xfId="0" applyFont="1" applyFill="1" applyBorder="1" applyAlignment="1">
      <alignment horizontal="left" vertical="center" wrapText="1"/>
    </xf>
    <xf numFmtId="0" fontId="0" fillId="2" borderId="0" xfId="0" applyFill="1"/>
    <xf numFmtId="3" fontId="18" fillId="2" borderId="7" xfId="5" applyNumberFormat="1" applyFont="1" applyFill="1" applyBorder="1" applyAlignment="1">
      <alignment vertical="center" wrapText="1"/>
    </xf>
    <xf numFmtId="3" fontId="18" fillId="2" borderId="1" xfId="5" applyNumberFormat="1" applyFont="1" applyFill="1" applyBorder="1"/>
    <xf numFmtId="3" fontId="18" fillId="2" borderId="7" xfId="5" applyNumberFormat="1" applyFont="1" applyFill="1" applyBorder="1"/>
    <xf numFmtId="0" fontId="18" fillId="10" borderId="7" xfId="7" applyFont="1" applyBorder="1" applyAlignment="1">
      <alignment horizontal="right" wrapText="1"/>
    </xf>
    <xf numFmtId="0" fontId="18" fillId="10" borderId="22" xfId="7" applyFont="1" applyBorder="1"/>
    <xf numFmtId="0" fontId="18" fillId="2" borderId="43" xfId="7" applyFont="1" applyFill="1" applyBorder="1" applyAlignment="1">
      <alignment vertical="center" wrapText="1"/>
    </xf>
    <xf numFmtId="0" fontId="18" fillId="2" borderId="1" xfId="7" applyFont="1" applyFill="1" applyBorder="1" applyAlignment="1">
      <alignment vertical="center" wrapText="1"/>
    </xf>
    <xf numFmtId="0" fontId="18" fillId="2" borderId="40" xfId="7" applyFont="1" applyFill="1" applyBorder="1" applyAlignment="1">
      <alignment vertical="center" wrapText="1"/>
    </xf>
    <xf numFmtId="0" fontId="18" fillId="2" borderId="40" xfId="7" applyFont="1" applyFill="1" applyBorder="1" applyAlignment="1" applyProtection="1">
      <alignment horizontal="right" vertical="center" wrapText="1"/>
      <protection locked="0"/>
    </xf>
    <xf numFmtId="0" fontId="18" fillId="2" borderId="7" xfId="5" applyFont="1" applyFill="1" applyBorder="1" applyAlignment="1">
      <alignment vertical="center" wrapText="1"/>
    </xf>
    <xf numFmtId="3" fontId="18" fillId="2" borderId="25" xfId="5" applyNumberFormat="1" applyFont="1" applyFill="1" applyBorder="1" applyAlignment="1">
      <alignment vertical="center" wrapText="1"/>
    </xf>
    <xf numFmtId="0" fontId="18" fillId="2" borderId="7" xfId="5" applyFont="1" applyFill="1" applyBorder="1" applyAlignment="1">
      <alignment vertical="center"/>
    </xf>
    <xf numFmtId="10" fontId="18" fillId="2" borderId="25" xfId="0" applyNumberFormat="1" applyFont="1" applyFill="1" applyBorder="1" applyAlignment="1">
      <alignment horizontal="right" vertical="center" wrapText="1"/>
    </xf>
    <xf numFmtId="0" fontId="18" fillId="2" borderId="1" xfId="7" applyFont="1" applyFill="1" applyBorder="1" applyAlignment="1" applyProtection="1">
      <alignment horizontal="right" vertical="center" wrapText="1"/>
      <protection locked="0"/>
    </xf>
    <xf numFmtId="0" fontId="18" fillId="2" borderId="0" xfId="7" applyFont="1" applyFill="1" applyAlignment="1">
      <alignment vertical="center" wrapText="1"/>
    </xf>
    <xf numFmtId="3" fontId="15" fillId="2" borderId="1" xfId="7" applyNumberFormat="1" applyFont="1" applyFill="1" applyBorder="1" applyAlignment="1">
      <alignment vertical="center" wrapText="1"/>
    </xf>
    <xf numFmtId="0" fontId="19" fillId="2" borderId="7" xfId="7" applyFont="1" applyFill="1" applyBorder="1" applyAlignment="1">
      <alignment vertical="center" wrapText="1"/>
    </xf>
    <xf numFmtId="0" fontId="15" fillId="2" borderId="22" xfId="7" applyFont="1" applyFill="1" applyBorder="1" applyAlignment="1">
      <alignment vertical="center" wrapText="1"/>
    </xf>
    <xf numFmtId="3" fontId="57" fillId="2" borderId="43" xfId="7" applyNumberFormat="1" applyFont="1" applyFill="1" applyBorder="1" applyAlignment="1">
      <alignment vertical="center" wrapText="1"/>
    </xf>
    <xf numFmtId="0" fontId="58" fillId="2" borderId="30" xfId="7" applyFont="1" applyFill="1" applyBorder="1" applyAlignment="1">
      <alignment vertical="center" wrapText="1"/>
    </xf>
    <xf numFmtId="0" fontId="18" fillId="2" borderId="59" xfId="7" applyFont="1" applyFill="1" applyBorder="1" applyAlignment="1">
      <alignment vertical="center" wrapText="1"/>
    </xf>
    <xf numFmtId="0" fontId="19" fillId="2" borderId="30" xfId="7" applyFont="1" applyFill="1" applyBorder="1" applyAlignment="1">
      <alignment vertical="center" wrapText="1"/>
    </xf>
    <xf numFmtId="0" fontId="18" fillId="2" borderId="28" xfId="7" applyFont="1" applyFill="1" applyBorder="1" applyAlignment="1">
      <alignment vertical="center" wrapText="1"/>
    </xf>
    <xf numFmtId="9" fontId="19" fillId="2" borderId="40" xfId="7" applyNumberFormat="1" applyFont="1" applyFill="1" applyBorder="1" applyAlignment="1">
      <alignment vertical="center" wrapText="1"/>
    </xf>
    <xf numFmtId="0" fontId="18" fillId="2" borderId="22" xfId="7" applyFont="1" applyFill="1" applyBorder="1" applyAlignment="1">
      <alignment vertical="center" wrapText="1"/>
    </xf>
    <xf numFmtId="0" fontId="19" fillId="2" borderId="2" xfId="7" applyFont="1" applyFill="1" applyBorder="1" applyAlignment="1">
      <alignment vertical="center" wrapText="1"/>
    </xf>
    <xf numFmtId="0" fontId="18" fillId="2" borderId="4" xfId="7" applyFont="1" applyFill="1" applyBorder="1" applyAlignment="1">
      <alignment vertical="center" wrapText="1"/>
    </xf>
    <xf numFmtId="0" fontId="19" fillId="2" borderId="1" xfId="7" applyFont="1" applyFill="1" applyBorder="1" applyAlignment="1">
      <alignment vertical="center" wrapText="1"/>
    </xf>
    <xf numFmtId="0" fontId="18" fillId="2" borderId="30" xfId="7" applyFont="1" applyFill="1" applyBorder="1" applyAlignment="1">
      <alignment vertical="center" wrapText="1"/>
    </xf>
    <xf numFmtId="0" fontId="19" fillId="2" borderId="40" xfId="7" applyFont="1" applyFill="1" applyBorder="1" applyAlignment="1">
      <alignment vertical="center" wrapText="1"/>
    </xf>
    <xf numFmtId="0" fontId="19" fillId="2" borderId="43" xfId="7" applyFont="1" applyFill="1" applyBorder="1" applyAlignment="1">
      <alignment vertical="center" wrapText="1"/>
    </xf>
    <xf numFmtId="9" fontId="19" fillId="2" borderId="2" xfId="7" applyNumberFormat="1" applyFont="1" applyFill="1" applyBorder="1" applyAlignment="1">
      <alignment vertical="center" wrapText="1"/>
    </xf>
    <xf numFmtId="0" fontId="18" fillId="2" borderId="7" xfId="7" applyFont="1" applyFill="1" applyBorder="1" applyAlignment="1">
      <alignment vertical="center" wrapText="1"/>
    </xf>
    <xf numFmtId="167" fontId="19" fillId="2" borderId="7" xfId="8" applyNumberFormat="1" applyFont="1" applyFill="1" applyBorder="1" applyAlignment="1">
      <alignment vertical="center" wrapText="1"/>
    </xf>
    <xf numFmtId="3" fontId="18" fillId="16" borderId="1" xfId="7" applyNumberFormat="1" applyFont="1" applyFill="1" applyBorder="1" applyAlignment="1">
      <alignment vertical="center" wrapText="1"/>
    </xf>
    <xf numFmtId="0" fontId="19" fillId="16" borderId="7" xfId="7" applyFont="1" applyFill="1" applyBorder="1" applyAlignment="1">
      <alignment vertical="center" wrapText="1"/>
    </xf>
    <xf numFmtId="0" fontId="15" fillId="16" borderId="22" xfId="7" applyFont="1" applyFill="1" applyBorder="1" applyAlignment="1">
      <alignment vertical="center" wrapText="1"/>
    </xf>
    <xf numFmtId="0" fontId="18" fillId="10" borderId="1" xfId="7" applyFont="1" applyBorder="1" applyAlignment="1" applyProtection="1">
      <alignment horizontal="left" vertical="center" wrapText="1"/>
      <protection locked="0"/>
    </xf>
    <xf numFmtId="0" fontId="27" fillId="10" borderId="1" xfId="7" applyFont="1" applyBorder="1" applyAlignment="1">
      <alignment vertical="center" wrapText="1"/>
    </xf>
    <xf numFmtId="0" fontId="27" fillId="10" borderId="1" xfId="7" applyFont="1" applyBorder="1"/>
    <xf numFmtId="2" fontId="18" fillId="10" borderId="43" xfId="7" applyNumberFormat="1" applyFont="1" applyBorder="1"/>
    <xf numFmtId="2" fontId="18" fillId="10" borderId="61" xfId="7" applyNumberFormat="1" applyFont="1" applyBorder="1" applyAlignment="1">
      <alignment horizontal="center" vertical="center" wrapText="1"/>
    </xf>
    <xf numFmtId="2" fontId="19" fillId="10" borderId="43" xfId="7" applyNumberFormat="1" applyFont="1" applyBorder="1"/>
    <xf numFmtId="2" fontId="19" fillId="10" borderId="61" xfId="7" applyNumberFormat="1" applyFont="1" applyBorder="1"/>
    <xf numFmtId="2" fontId="19" fillId="10" borderId="30" xfId="7" applyNumberFormat="1" applyFont="1" applyBorder="1" applyAlignment="1">
      <alignment vertical="center" wrapText="1"/>
    </xf>
    <xf numFmtId="0" fontId="19" fillId="16" borderId="1" xfId="5" applyFont="1" applyFill="1" applyBorder="1" applyAlignment="1" applyProtection="1">
      <alignment horizontal="left" vertical="center" wrapText="1"/>
      <protection locked="0"/>
    </xf>
    <xf numFmtId="0" fontId="19" fillId="16" borderId="22" xfId="5" applyFont="1" applyFill="1" applyBorder="1" applyAlignment="1" applyProtection="1">
      <alignment horizontal="left" vertical="center" wrapText="1"/>
      <protection locked="0"/>
    </xf>
    <xf numFmtId="0" fontId="18" fillId="16" borderId="7" xfId="5" applyFont="1" applyFill="1" applyBorder="1" applyAlignment="1" applyProtection="1">
      <alignment vertical="center" wrapText="1"/>
      <protection locked="0"/>
    </xf>
    <xf numFmtId="164" fontId="18" fillId="10" borderId="1" xfId="13" applyFont="1" applyFill="1" applyBorder="1" applyAlignment="1">
      <alignment horizontal="right" vertical="center" wrapText="1"/>
    </xf>
    <xf numFmtId="2" fontId="18" fillId="10" borderId="1" xfId="7" applyNumberFormat="1" applyFont="1" applyBorder="1"/>
    <xf numFmtId="0" fontId="7" fillId="10" borderId="7" xfId="7" applyBorder="1" applyAlignment="1">
      <alignment horizontal="right"/>
    </xf>
    <xf numFmtId="0" fontId="18" fillId="2" borderId="1" xfId="7" applyFont="1" applyFill="1" applyBorder="1"/>
    <xf numFmtId="0" fontId="18" fillId="10" borderId="34" xfId="7" applyFont="1" applyBorder="1"/>
    <xf numFmtId="0" fontId="18" fillId="2" borderId="22" xfId="7" applyFont="1" applyFill="1" applyBorder="1"/>
    <xf numFmtId="0" fontId="18" fillId="2" borderId="25" xfId="7" applyFont="1" applyFill="1" applyBorder="1"/>
    <xf numFmtId="0" fontId="19" fillId="2" borderId="1" xfId="7" applyFont="1" applyFill="1" applyBorder="1"/>
    <xf numFmtId="0" fontId="18" fillId="2" borderId="1" xfId="7" applyFont="1" applyFill="1" applyBorder="1" applyAlignment="1">
      <alignment horizontal="center" vertical="center" wrapText="1"/>
    </xf>
    <xf numFmtId="0" fontId="18" fillId="2" borderId="43" xfId="7" applyFont="1" applyFill="1" applyBorder="1"/>
    <xf numFmtId="0" fontId="19" fillId="2" borderId="30" xfId="7" applyFont="1" applyFill="1" applyBorder="1"/>
    <xf numFmtId="0" fontId="18" fillId="2" borderId="7" xfId="7" applyFont="1" applyFill="1" applyBorder="1" applyAlignment="1">
      <alignment horizontal="center" vertical="center"/>
    </xf>
    <xf numFmtId="1" fontId="18" fillId="2" borderId="2" xfId="7" applyNumberFormat="1" applyFont="1" applyFill="1" applyBorder="1" applyAlignment="1">
      <alignment horizontal="right" vertical="center" wrapText="1"/>
    </xf>
    <xf numFmtId="0" fontId="18" fillId="2" borderId="1" xfId="7" applyFont="1" applyFill="1" applyBorder="1" applyAlignment="1">
      <alignment horizontal="right" wrapText="1"/>
    </xf>
    <xf numFmtId="0" fontId="18" fillId="2" borderId="7" xfId="7" applyFont="1" applyFill="1" applyBorder="1" applyAlignment="1">
      <alignment horizontal="right" wrapText="1"/>
    </xf>
    <xf numFmtId="0" fontId="18" fillId="10" borderId="22" xfId="7" applyFont="1" applyBorder="1" applyAlignment="1">
      <alignment horizontal="right" vertical="center" wrapText="1"/>
    </xf>
    <xf numFmtId="0" fontId="18" fillId="10" borderId="7" xfId="7" applyFont="1" applyBorder="1" applyAlignment="1">
      <alignment horizontal="right" vertical="center"/>
    </xf>
    <xf numFmtId="0" fontId="18" fillId="20" borderId="7" xfId="7" applyFont="1" applyFill="1" applyBorder="1"/>
    <xf numFmtId="0" fontId="19" fillId="18" borderId="22" xfId="5" applyFont="1" applyFill="1" applyBorder="1" applyAlignment="1">
      <alignment horizontal="center" vertical="center" wrapText="1"/>
    </xf>
    <xf numFmtId="0" fontId="34" fillId="0" borderId="7" xfId="0" applyFont="1" applyBorder="1" applyAlignment="1">
      <alignment horizontal="right" wrapText="1"/>
    </xf>
    <xf numFmtId="0" fontId="7" fillId="17" borderId="1" xfId="7" applyFill="1" applyBorder="1" applyAlignment="1">
      <alignment wrapText="1"/>
    </xf>
    <xf numFmtId="17" fontId="0" fillId="6" borderId="1" xfId="0" applyNumberFormat="1" applyFill="1" applyBorder="1" applyAlignment="1" applyProtection="1">
      <alignment horizontal="left" vertical="top" wrapText="1"/>
      <protection locked="0"/>
    </xf>
    <xf numFmtId="0" fontId="17" fillId="0" borderId="0" xfId="0" applyFont="1" applyAlignment="1">
      <alignment horizontal="center" wrapText="1"/>
    </xf>
    <xf numFmtId="0" fontId="0" fillId="0" borderId="0" xfId="0" applyAlignment="1">
      <alignment horizontal="left" vertical="center"/>
    </xf>
    <xf numFmtId="0" fontId="16" fillId="0" borderId="0" xfId="0" applyFont="1" applyAlignment="1">
      <alignment horizontal="left" vertical="center"/>
    </xf>
    <xf numFmtId="0" fontId="37" fillId="12" borderId="0" xfId="0" applyFont="1" applyFill="1" applyAlignment="1">
      <alignment horizontal="center"/>
    </xf>
    <xf numFmtId="0" fontId="38" fillId="0" borderId="0" xfId="0" applyFont="1" applyAlignment="1">
      <alignment horizontal="center" wrapText="1"/>
    </xf>
    <xf numFmtId="0" fontId="38" fillId="0" borderId="0" xfId="0" applyFont="1" applyAlignment="1">
      <alignment horizontal="center"/>
    </xf>
    <xf numFmtId="0" fontId="41" fillId="0" borderId="0" xfId="0" applyFont="1" applyAlignment="1">
      <alignment horizontal="center" vertical="center"/>
    </xf>
    <xf numFmtId="0" fontId="0" fillId="0" borderId="0" xfId="0" applyAlignment="1">
      <alignment horizontal="left" vertical="center" wrapText="1"/>
    </xf>
    <xf numFmtId="0" fontId="40" fillId="0" borderId="0" xfId="0" applyFont="1" applyAlignment="1">
      <alignment horizontal="left" vertical="center" wrapText="1"/>
    </xf>
    <xf numFmtId="0" fontId="39" fillId="0" borderId="0" xfId="0" applyFont="1" applyAlignment="1">
      <alignment horizontal="center"/>
    </xf>
    <xf numFmtId="0" fontId="39" fillId="0" borderId="0" xfId="0" applyFont="1" applyAlignment="1">
      <alignment horizontal="center" vertical="top"/>
    </xf>
    <xf numFmtId="0" fontId="43" fillId="0" borderId="0" xfId="0" applyFont="1" applyAlignment="1">
      <alignment horizontal="left" vertical="top" wrapText="1"/>
    </xf>
    <xf numFmtId="0" fontId="21" fillId="0" borderId="0" xfId="0" applyFont="1" applyAlignment="1">
      <alignment horizontal="left" vertical="center" wrapText="1"/>
    </xf>
    <xf numFmtId="0" fontId="43" fillId="0" borderId="0" xfId="0" applyFont="1" applyAlignment="1">
      <alignment horizontal="left" vertical="center" wrapText="1"/>
    </xf>
    <xf numFmtId="0" fontId="45" fillId="0" borderId="0" xfId="0" applyFont="1" applyAlignment="1">
      <alignment horizontal="left" vertical="center" wrapText="1"/>
    </xf>
    <xf numFmtId="0" fontId="28" fillId="5" borderId="0" xfId="0" applyFont="1" applyFill="1" applyAlignment="1">
      <alignment horizontal="center"/>
    </xf>
    <xf numFmtId="0" fontId="45" fillId="8" borderId="0" xfId="0" applyFont="1" applyFill="1" applyAlignment="1">
      <alignment horizontal="left" vertical="center" wrapText="1"/>
    </xf>
    <xf numFmtId="0" fontId="46" fillId="0" borderId="0" xfId="0" applyFont="1" applyAlignment="1">
      <alignment horizontal="left" wrapText="1"/>
    </xf>
    <xf numFmtId="0" fontId="45" fillId="0" borderId="0" xfId="0" applyFont="1" applyAlignment="1">
      <alignment horizontal="left" wrapText="1"/>
    </xf>
    <xf numFmtId="0" fontId="38" fillId="2" borderId="0" xfId="0" applyFont="1" applyFill="1" applyAlignment="1">
      <alignment horizontal="left" vertical="center"/>
    </xf>
    <xf numFmtId="0" fontId="44" fillId="14" borderId="62" xfId="0" applyFont="1" applyFill="1" applyBorder="1" applyAlignment="1">
      <alignment horizontal="center" vertical="center" wrapText="1"/>
    </xf>
    <xf numFmtId="0" fontId="44" fillId="14" borderId="0" xfId="0" applyFont="1" applyFill="1" applyAlignment="1">
      <alignment horizontal="center" vertical="center" wrapText="1"/>
    </xf>
    <xf numFmtId="0" fontId="28" fillId="4" borderId="68" xfId="0" applyFont="1" applyFill="1" applyBorder="1" applyAlignment="1">
      <alignment horizontal="left" vertical="center"/>
    </xf>
    <xf numFmtId="0" fontId="28" fillId="4" borderId="69" xfId="0" applyFont="1" applyFill="1" applyBorder="1" applyAlignment="1">
      <alignment horizontal="left" vertical="center"/>
    </xf>
    <xf numFmtId="0" fontId="18" fillId="2" borderId="2" xfId="0" applyFont="1" applyFill="1" applyBorder="1" applyAlignment="1">
      <alignment vertical="center"/>
    </xf>
    <xf numFmtId="0" fontId="18" fillId="2" borderId="24" xfId="0" applyFont="1" applyFill="1" applyBorder="1" applyAlignment="1">
      <alignment vertical="center"/>
    </xf>
    <xf numFmtId="0" fontId="18" fillId="2" borderId="25" xfId="0" applyFont="1" applyFill="1" applyBorder="1" applyAlignment="1">
      <alignment vertical="center"/>
    </xf>
    <xf numFmtId="0" fontId="18" fillId="0" borderId="20" xfId="7" applyFont="1" applyFill="1" applyBorder="1" applyAlignment="1">
      <alignment horizontal="center" vertical="center"/>
    </xf>
    <xf numFmtId="0" fontId="18" fillId="0" borderId="26" xfId="7" applyFont="1" applyFill="1" applyBorder="1" applyAlignment="1">
      <alignment horizontal="center" vertical="center"/>
    </xf>
    <xf numFmtId="0" fontId="18" fillId="0" borderId="27" xfId="7" applyFont="1" applyFill="1" applyBorder="1" applyAlignment="1">
      <alignment horizontal="center" vertical="center"/>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0" borderId="23" xfId="7" applyFont="1" applyFill="1" applyBorder="1" applyAlignment="1">
      <alignment horizontal="center" vertical="center"/>
    </xf>
    <xf numFmtId="0" fontId="19" fillId="3" borderId="3" xfId="0" applyFont="1" applyFill="1" applyBorder="1" applyAlignment="1">
      <alignment horizontal="center" vertical="center"/>
    </xf>
    <xf numFmtId="0" fontId="19" fillId="3" borderId="19" xfId="0" applyFont="1" applyFill="1" applyBorder="1" applyAlignment="1">
      <alignment horizontal="center" vertical="center"/>
    </xf>
    <xf numFmtId="0" fontId="19" fillId="3" borderId="51" xfId="0" applyFont="1" applyFill="1" applyBorder="1" applyAlignment="1">
      <alignment horizontal="center" vertical="center"/>
    </xf>
    <xf numFmtId="0" fontId="19" fillId="3" borderId="20" xfId="0" applyFont="1" applyFill="1" applyBorder="1" applyAlignment="1">
      <alignment horizontal="center" vertical="center"/>
    </xf>
    <xf numFmtId="0" fontId="18" fillId="2" borderId="1"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8" fillId="0" borderId="13" xfId="6" applyFont="1" applyBorder="1" applyAlignment="1">
      <alignment horizontal="center" vertical="center" wrapText="1"/>
    </xf>
    <xf numFmtId="0" fontId="33" fillId="0" borderId="13" xfId="6" applyFont="1" applyBorder="1" applyAlignment="1">
      <alignment horizontal="center" vertical="center" wrapText="1"/>
    </xf>
    <xf numFmtId="0" fontId="18" fillId="2" borderId="40" xfId="0" applyFont="1" applyFill="1" applyBorder="1" applyAlignment="1">
      <alignment horizontal="left" vertical="center" wrapText="1"/>
    </xf>
    <xf numFmtId="0" fontId="18" fillId="2" borderId="41" xfId="0" applyFont="1" applyFill="1" applyBorder="1" applyAlignment="1">
      <alignment horizontal="left" vertical="center" wrapText="1"/>
    </xf>
    <xf numFmtId="0" fontId="18" fillId="2" borderId="34" xfId="0" applyFont="1" applyFill="1" applyBorder="1" applyAlignment="1">
      <alignment horizontal="left" vertical="center" wrapText="1"/>
    </xf>
    <xf numFmtId="0" fontId="18" fillId="2" borderId="36" xfId="0" applyFont="1" applyFill="1" applyBorder="1" applyAlignment="1">
      <alignment horizontal="left" vertical="center" wrapText="1"/>
    </xf>
    <xf numFmtId="0" fontId="19" fillId="0" borderId="43" xfId="5" applyFont="1" applyFill="1" applyBorder="1" applyAlignment="1">
      <alignment horizontal="center" vertical="center" wrapText="1"/>
    </xf>
    <xf numFmtId="0" fontId="19" fillId="0" borderId="44" xfId="5" applyFont="1" applyFill="1" applyBorder="1" applyAlignment="1">
      <alignment horizontal="center" vertical="center" wrapText="1"/>
    </xf>
    <xf numFmtId="0" fontId="19" fillId="0" borderId="45" xfId="5" applyFont="1" applyFill="1" applyBorder="1" applyAlignment="1">
      <alignment horizontal="center" vertical="center" wrapText="1"/>
    </xf>
    <xf numFmtId="0" fontId="18" fillId="0" borderId="23" xfId="7" applyFont="1" applyFill="1" applyBorder="1" applyAlignment="1">
      <alignment horizontal="center" vertical="center" wrapText="1"/>
    </xf>
    <xf numFmtId="0" fontId="18" fillId="0" borderId="15" xfId="7" applyFont="1" applyFill="1" applyBorder="1" applyAlignment="1">
      <alignment horizontal="center" vertical="center" wrapText="1"/>
    </xf>
    <xf numFmtId="9" fontId="18" fillId="17" borderId="1" xfId="8" applyFont="1" applyFill="1" applyBorder="1" applyAlignment="1" applyProtection="1">
      <alignment horizontal="center"/>
      <protection locked="0"/>
    </xf>
    <xf numFmtId="3" fontId="19" fillId="17" borderId="30" xfId="5" applyNumberFormat="1" applyFont="1" applyFill="1" applyBorder="1" applyAlignment="1">
      <alignment horizontal="center" vertical="center" wrapText="1"/>
    </xf>
    <xf numFmtId="3" fontId="19" fillId="17" borderId="47" xfId="5" applyNumberFormat="1" applyFont="1" applyFill="1" applyBorder="1" applyAlignment="1">
      <alignment horizontal="center" vertical="center" wrapText="1"/>
    </xf>
    <xf numFmtId="3" fontId="19" fillId="17" borderId="31" xfId="5" applyNumberFormat="1" applyFont="1" applyFill="1" applyBorder="1" applyAlignment="1">
      <alignment horizontal="center" vertical="center" wrapText="1"/>
    </xf>
    <xf numFmtId="14" fontId="18" fillId="2" borderId="8" xfId="0" applyNumberFormat="1" applyFont="1" applyFill="1" applyBorder="1" applyAlignment="1">
      <alignment horizontal="center" vertical="center" wrapText="1"/>
    </xf>
    <xf numFmtId="14" fontId="18" fillId="2" borderId="11" xfId="0" applyNumberFormat="1" applyFont="1" applyFill="1" applyBorder="1" applyAlignment="1">
      <alignment horizontal="center" vertical="center" wrapText="1"/>
    </xf>
    <xf numFmtId="0" fontId="55" fillId="0" borderId="19" xfId="6" applyFont="1" applyBorder="1" applyAlignment="1">
      <alignment horizontal="center" vertical="center" wrapText="1"/>
    </xf>
    <xf numFmtId="0" fontId="55" fillId="0" borderId="22" xfId="6" applyFont="1" applyBorder="1" applyAlignment="1">
      <alignment horizontal="center" vertical="center" wrapText="1"/>
    </xf>
    <xf numFmtId="0" fontId="18" fillId="16" borderId="4" xfId="5" applyFont="1" applyFill="1" applyBorder="1" applyAlignment="1" applyProtection="1">
      <alignment horizontal="left" vertical="center" wrapText="1"/>
      <protection locked="0"/>
    </xf>
    <xf numFmtId="0" fontId="18" fillId="16" borderId="2" xfId="5" applyFont="1" applyFill="1" applyBorder="1" applyAlignment="1" applyProtection="1">
      <alignment horizontal="left" vertical="center" wrapText="1"/>
      <protection locked="0"/>
    </xf>
    <xf numFmtId="0" fontId="31" fillId="16" borderId="4" xfId="5" applyFont="1" applyFill="1" applyBorder="1" applyAlignment="1" applyProtection="1">
      <alignment horizontal="center" vertical="center" wrapText="1"/>
      <protection locked="0"/>
    </xf>
    <xf numFmtId="0" fontId="31" fillId="16" borderId="2" xfId="5" applyFont="1" applyFill="1" applyBorder="1" applyAlignment="1" applyProtection="1">
      <alignment horizontal="center" vertical="center" wrapText="1"/>
      <protection locked="0"/>
    </xf>
    <xf numFmtId="165" fontId="32" fillId="15" borderId="28" xfId="8" applyNumberFormat="1" applyFont="1" applyFill="1" applyBorder="1" applyAlignment="1">
      <alignment horizontal="center" vertical="center" wrapText="1"/>
    </xf>
    <xf numFmtId="165" fontId="32" fillId="15" borderId="46" xfId="8" applyNumberFormat="1" applyFont="1" applyFill="1" applyBorder="1" applyAlignment="1">
      <alignment horizontal="center" vertical="center" wrapText="1"/>
    </xf>
    <xf numFmtId="165" fontId="32" fillId="15" borderId="29" xfId="8" applyNumberFormat="1" applyFont="1" applyFill="1" applyBorder="1" applyAlignment="1">
      <alignment horizontal="center" vertical="center" wrapText="1"/>
    </xf>
    <xf numFmtId="0" fontId="19" fillId="19" borderId="43" xfId="5" applyFont="1" applyFill="1" applyBorder="1" applyAlignment="1">
      <alignment horizontal="center" vertical="center" wrapText="1"/>
    </xf>
    <xf numFmtId="0" fontId="19" fillId="19" borderId="44" xfId="5" applyFont="1" applyFill="1" applyBorder="1" applyAlignment="1">
      <alignment horizontal="center" vertical="center" wrapText="1"/>
    </xf>
    <xf numFmtId="0" fontId="19" fillId="19" borderId="45" xfId="5" applyFont="1" applyFill="1" applyBorder="1" applyAlignment="1">
      <alignment horizontal="center" vertical="center" wrapText="1"/>
    </xf>
    <xf numFmtId="0" fontId="22" fillId="0" borderId="0" xfId="0" applyFont="1" applyAlignment="1">
      <alignment horizontal="left" vertical="center" wrapText="1"/>
    </xf>
    <xf numFmtId="0" fontId="18" fillId="2" borderId="7" xfId="0" applyFont="1" applyFill="1" applyBorder="1" applyAlignment="1">
      <alignment horizontal="left" vertical="center" wrapText="1"/>
    </xf>
    <xf numFmtId="0" fontId="18" fillId="0" borderId="15" xfId="7" applyFont="1" applyFill="1" applyBorder="1" applyAlignment="1">
      <alignment horizontal="center" vertical="center"/>
    </xf>
    <xf numFmtId="0" fontId="18" fillId="2" borderId="30" xfId="0" applyFont="1" applyFill="1" applyBorder="1" applyAlignment="1">
      <alignment horizontal="left" vertical="center" wrapText="1"/>
    </xf>
    <xf numFmtId="0" fontId="18" fillId="2" borderId="31" xfId="0" applyFont="1" applyFill="1" applyBorder="1" applyAlignment="1">
      <alignment horizontal="left" vertical="center" wrapText="1"/>
    </xf>
    <xf numFmtId="0" fontId="18" fillId="2" borderId="40" xfId="0" applyFont="1" applyFill="1" applyBorder="1" applyAlignment="1">
      <alignment horizontal="right" vertical="center" wrapText="1"/>
    </xf>
    <xf numFmtId="0" fontId="18" fillId="2" borderId="41" xfId="0" applyFont="1" applyFill="1" applyBorder="1" applyAlignment="1">
      <alignment horizontal="right" vertical="center" wrapText="1"/>
    </xf>
    <xf numFmtId="3" fontId="18" fillId="17" borderId="43" xfId="5" applyNumberFormat="1" applyFont="1" applyFill="1" applyBorder="1" applyAlignment="1" applyProtection="1">
      <alignment horizontal="center"/>
      <protection locked="0"/>
    </xf>
    <xf numFmtId="3" fontId="18" fillId="17" borderId="44" xfId="5" applyNumberFormat="1" applyFont="1" applyFill="1" applyBorder="1" applyAlignment="1" applyProtection="1">
      <alignment horizontal="center"/>
      <protection locked="0"/>
    </xf>
    <xf numFmtId="3" fontId="18" fillId="17" borderId="45" xfId="5" applyNumberFormat="1" applyFont="1" applyFill="1" applyBorder="1" applyAlignment="1" applyProtection="1">
      <alignment horizontal="center"/>
      <protection locked="0"/>
    </xf>
    <xf numFmtId="0" fontId="18" fillId="0" borderId="23" xfId="9" applyFont="1" applyFill="1" applyBorder="1" applyAlignment="1">
      <alignment horizontal="center" vertical="center" wrapText="1"/>
    </xf>
    <xf numFmtId="0" fontId="18" fillId="0" borderId="13" xfId="9" applyFont="1" applyFill="1" applyBorder="1" applyAlignment="1">
      <alignment horizontal="center" vertical="center" wrapText="1"/>
    </xf>
    <xf numFmtId="0" fontId="18" fillId="0" borderId="15" xfId="9" applyFont="1" applyFill="1" applyBorder="1" applyAlignment="1">
      <alignment horizontal="center" vertical="center" wrapText="1"/>
    </xf>
    <xf numFmtId="0" fontId="18" fillId="0" borderId="12" xfId="7" applyFont="1" applyFill="1" applyBorder="1" applyAlignment="1">
      <alignment horizontal="center" vertical="center" wrapText="1"/>
    </xf>
    <xf numFmtId="0" fontId="18" fillId="16" borderId="1" xfId="5" applyFont="1" applyFill="1" applyBorder="1" applyAlignment="1" applyProtection="1">
      <alignment horizontal="left" vertical="center" wrapText="1"/>
      <protection locked="0"/>
    </xf>
    <xf numFmtId="0" fontId="19" fillId="18" borderId="43" xfId="5" applyFont="1" applyFill="1" applyBorder="1" applyAlignment="1">
      <alignment horizontal="center" vertical="center" wrapText="1"/>
    </xf>
    <xf numFmtId="0" fontId="19" fillId="18" borderId="44" xfId="5" applyFont="1" applyFill="1" applyBorder="1" applyAlignment="1">
      <alignment horizontal="center" vertical="center" wrapText="1"/>
    </xf>
    <xf numFmtId="0" fontId="19" fillId="18" borderId="45" xfId="5" applyFont="1" applyFill="1" applyBorder="1" applyAlignment="1">
      <alignment horizontal="center" vertical="center" wrapText="1"/>
    </xf>
    <xf numFmtId="0" fontId="19" fillId="16" borderId="30" xfId="5" applyFont="1" applyFill="1" applyBorder="1" applyAlignment="1" applyProtection="1">
      <alignment horizontal="left" vertical="center" wrapText="1"/>
      <protection locked="0"/>
    </xf>
    <xf numFmtId="0" fontId="19" fillId="16" borderId="47" xfId="5" applyFont="1" applyFill="1" applyBorder="1" applyAlignment="1" applyProtection="1">
      <alignment horizontal="left" vertical="center" wrapText="1"/>
      <protection locked="0"/>
    </xf>
    <xf numFmtId="0" fontId="19" fillId="16" borderId="31" xfId="5" applyFont="1" applyFill="1" applyBorder="1" applyAlignment="1" applyProtection="1">
      <alignment horizontal="left" vertical="center" wrapText="1"/>
      <protection locked="0"/>
    </xf>
    <xf numFmtId="0" fontId="18" fillId="0" borderId="20" xfId="7" applyFont="1" applyFill="1" applyBorder="1" applyAlignment="1">
      <alignment horizontal="center" vertical="center" wrapText="1"/>
    </xf>
    <xf numFmtId="0" fontId="18" fillId="0" borderId="26" xfId="7" applyFont="1" applyFill="1" applyBorder="1" applyAlignment="1">
      <alignment horizontal="center" vertical="center" wrapText="1"/>
    </xf>
    <xf numFmtId="165" fontId="32" fillId="15" borderId="59" xfId="8" applyNumberFormat="1" applyFont="1" applyFill="1" applyBorder="1" applyAlignment="1">
      <alignment horizontal="center" vertical="center" wrapText="1"/>
    </xf>
    <xf numFmtId="165" fontId="32" fillId="15" borderId="60" xfId="8" applyNumberFormat="1" applyFont="1" applyFill="1" applyBorder="1" applyAlignment="1">
      <alignment horizontal="center" vertical="center" wrapText="1"/>
    </xf>
    <xf numFmtId="165" fontId="32" fillId="15" borderId="57" xfId="8" applyNumberFormat="1" applyFont="1" applyFill="1" applyBorder="1" applyAlignment="1">
      <alignment horizontal="center" vertical="center" wrapText="1"/>
    </xf>
    <xf numFmtId="0" fontId="19" fillId="2" borderId="28" xfId="0" applyFont="1" applyFill="1" applyBorder="1" applyAlignment="1">
      <alignment horizontal="left" vertical="center" wrapText="1"/>
    </xf>
    <xf numFmtId="0" fontId="19" fillId="2" borderId="29" xfId="0" applyFont="1" applyFill="1" applyBorder="1" applyAlignment="1">
      <alignment horizontal="left" vertical="center" wrapText="1"/>
    </xf>
    <xf numFmtId="0" fontId="31" fillId="16" borderId="1" xfId="5" applyFont="1" applyFill="1" applyBorder="1" applyAlignment="1" applyProtection="1">
      <alignment horizontal="center" vertical="center" wrapText="1"/>
      <protection locked="0"/>
    </xf>
    <xf numFmtId="0" fontId="19" fillId="3" borderId="16" xfId="0" applyFont="1" applyFill="1" applyBorder="1" applyAlignment="1">
      <alignment horizontal="center" vertical="center"/>
    </xf>
    <xf numFmtId="0" fontId="19" fillId="3" borderId="17" xfId="0" applyFont="1" applyFill="1" applyBorder="1" applyAlignment="1">
      <alignment horizontal="center" vertical="center"/>
    </xf>
    <xf numFmtId="0" fontId="19" fillId="3" borderId="68" xfId="0" applyFont="1" applyFill="1" applyBorder="1" applyAlignment="1">
      <alignment horizontal="center" vertical="center"/>
    </xf>
    <xf numFmtId="0" fontId="19" fillId="3" borderId="18" xfId="0" applyFont="1" applyFill="1" applyBorder="1" applyAlignment="1">
      <alignment horizontal="center" vertical="center"/>
    </xf>
    <xf numFmtId="0" fontId="18" fillId="2" borderId="21" xfId="0" applyFont="1" applyFill="1" applyBorder="1" applyAlignment="1">
      <alignment horizontal="center" vertical="center" wrapText="1"/>
    </xf>
    <xf numFmtId="0" fontId="19" fillId="2" borderId="22" xfId="0" applyFont="1" applyFill="1" applyBorder="1" applyAlignment="1">
      <alignment horizontal="left" vertical="center" wrapText="1"/>
    </xf>
    <xf numFmtId="0" fontId="32" fillId="0" borderId="28" xfId="5" applyFont="1" applyFill="1" applyBorder="1" applyAlignment="1">
      <alignment horizontal="right" vertical="center" wrapText="1"/>
    </xf>
    <xf numFmtId="0" fontId="32" fillId="0" borderId="46" xfId="5" applyFont="1" applyFill="1" applyBorder="1" applyAlignment="1">
      <alignment horizontal="right" vertical="center" wrapText="1"/>
    </xf>
    <xf numFmtId="0" fontId="32" fillId="0" borderId="29" xfId="5" applyFont="1" applyFill="1" applyBorder="1" applyAlignment="1">
      <alignment horizontal="right" vertical="center" wrapText="1"/>
    </xf>
    <xf numFmtId="0" fontId="18" fillId="0" borderId="13" xfId="7" applyFont="1" applyFill="1" applyBorder="1" applyAlignment="1">
      <alignment horizontal="center" vertical="center" wrapText="1"/>
    </xf>
    <xf numFmtId="0" fontId="18" fillId="0" borderId="14" xfId="7" applyFont="1" applyFill="1" applyBorder="1" applyAlignment="1">
      <alignment horizontal="center" vertical="center" wrapText="1"/>
    </xf>
    <xf numFmtId="0" fontId="31" fillId="16" borderId="22" xfId="5" applyFont="1" applyFill="1" applyBorder="1" applyAlignment="1" applyProtection="1">
      <alignment horizontal="left" vertical="center" wrapText="1"/>
      <protection locked="0"/>
    </xf>
    <xf numFmtId="0" fontId="31" fillId="16" borderId="1" xfId="5" applyFont="1" applyFill="1" applyBorder="1" applyAlignment="1" applyProtection="1">
      <alignment horizontal="left" vertical="center" wrapText="1"/>
      <protection locked="0"/>
    </xf>
    <xf numFmtId="0" fontId="29" fillId="5" borderId="22"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9" fillId="2" borderId="2" xfId="0" applyFont="1" applyFill="1" applyBorder="1" applyAlignment="1">
      <alignment horizontal="left" vertical="center" wrapText="1"/>
    </xf>
    <xf numFmtId="9" fontId="18" fillId="0" borderId="7" xfId="8" applyFont="1" applyBorder="1" applyAlignment="1">
      <alignment horizontal="center" vertical="center" wrapText="1"/>
    </xf>
    <xf numFmtId="0" fontId="19" fillId="2" borderId="22" xfId="0" applyFont="1" applyFill="1" applyBorder="1" applyAlignment="1">
      <alignment vertical="center" wrapText="1"/>
    </xf>
    <xf numFmtId="0" fontId="32" fillId="2" borderId="49" xfId="0" applyFont="1" applyFill="1" applyBorder="1" applyAlignment="1">
      <alignment horizontal="left" vertical="center" wrapText="1"/>
    </xf>
    <xf numFmtId="0" fontId="32" fillId="2" borderId="46" xfId="0" applyFont="1" applyFill="1" applyBorder="1" applyAlignment="1">
      <alignment horizontal="left" vertical="center" wrapText="1"/>
    </xf>
    <xf numFmtId="0" fontId="32" fillId="2" borderId="29" xfId="0" applyFont="1" applyFill="1" applyBorder="1" applyAlignment="1">
      <alignment horizontal="left" vertical="center" wrapText="1"/>
    </xf>
    <xf numFmtId="0" fontId="18" fillId="16" borderId="30" xfId="0" applyFont="1" applyFill="1" applyBorder="1" applyAlignment="1" applyProtection="1">
      <alignment horizontal="left" vertical="center" wrapText="1"/>
      <protection locked="0"/>
    </xf>
    <xf numFmtId="0" fontId="18" fillId="16" borderId="47" xfId="0" applyFont="1" applyFill="1" applyBorder="1" applyAlignment="1" applyProtection="1">
      <alignment horizontal="left" vertical="center" wrapText="1"/>
      <protection locked="0"/>
    </xf>
    <xf numFmtId="0" fontId="18" fillId="16" borderId="31" xfId="0" applyFont="1" applyFill="1" applyBorder="1" applyAlignment="1" applyProtection="1">
      <alignment horizontal="left" vertical="center" wrapText="1"/>
      <protection locked="0"/>
    </xf>
    <xf numFmtId="0" fontId="18" fillId="16" borderId="40" xfId="5" applyFont="1" applyFill="1" applyBorder="1" applyAlignment="1" applyProtection="1">
      <alignment horizontal="left" vertical="center" wrapText="1"/>
      <protection locked="0"/>
    </xf>
    <xf numFmtId="0" fontId="18" fillId="16" borderId="42" xfId="5" applyFont="1" applyFill="1" applyBorder="1" applyAlignment="1" applyProtection="1">
      <alignment horizontal="left" vertical="center" wrapText="1"/>
      <protection locked="0"/>
    </xf>
    <xf numFmtId="0" fontId="18" fillId="16" borderId="41" xfId="5" applyFont="1" applyFill="1" applyBorder="1" applyAlignment="1" applyProtection="1">
      <alignment horizontal="left" vertical="center" wrapText="1"/>
      <protection locked="0"/>
    </xf>
    <xf numFmtId="0" fontId="18" fillId="16" borderId="34" xfId="5" applyFont="1" applyFill="1" applyBorder="1" applyAlignment="1" applyProtection="1">
      <alignment horizontal="left" vertical="center" wrapText="1"/>
      <protection locked="0"/>
    </xf>
    <xf numFmtId="0" fontId="18" fillId="16" borderId="35" xfId="5" applyFont="1" applyFill="1" applyBorder="1" applyAlignment="1" applyProtection="1">
      <alignment horizontal="left" vertical="center" wrapText="1"/>
      <protection locked="0"/>
    </xf>
    <xf numFmtId="0" fontId="18" fillId="16" borderId="36" xfId="5" applyFont="1" applyFill="1" applyBorder="1" applyAlignment="1" applyProtection="1">
      <alignment horizontal="left" vertical="center" wrapText="1"/>
      <protection locked="0"/>
    </xf>
    <xf numFmtId="0" fontId="31" fillId="16" borderId="7" xfId="5" applyFont="1" applyFill="1" applyBorder="1" applyAlignment="1" applyProtection="1">
      <alignment horizontal="center" vertical="center" wrapText="1"/>
      <protection locked="0"/>
    </xf>
    <xf numFmtId="0" fontId="18" fillId="16" borderId="61" xfId="5" applyFont="1" applyFill="1" applyBorder="1" applyAlignment="1" applyProtection="1">
      <alignment horizontal="left" vertical="center" wrapText="1"/>
      <protection locked="0"/>
    </xf>
    <xf numFmtId="0" fontId="18" fillId="16" borderId="0" xfId="5" applyFont="1" applyFill="1" applyAlignment="1" applyProtection="1">
      <alignment horizontal="left" vertical="center" wrapText="1"/>
      <protection locked="0"/>
    </xf>
    <xf numFmtId="0" fontId="18" fillId="16" borderId="58" xfId="5" applyFont="1" applyFill="1" applyBorder="1" applyAlignment="1" applyProtection="1">
      <alignment horizontal="left" vertical="center" wrapText="1"/>
      <protection locked="0"/>
    </xf>
    <xf numFmtId="0" fontId="18" fillId="0" borderId="27" xfId="7" applyFont="1" applyFill="1" applyBorder="1" applyAlignment="1">
      <alignment horizontal="center" vertical="center" wrapText="1"/>
    </xf>
    <xf numFmtId="0" fontId="18" fillId="2" borderId="2" xfId="0" applyFont="1" applyFill="1" applyBorder="1" applyAlignment="1">
      <alignment horizontal="left" vertical="center" wrapText="1"/>
    </xf>
    <xf numFmtId="0" fontId="18" fillId="2" borderId="24" xfId="0" applyFont="1" applyFill="1" applyBorder="1" applyAlignment="1">
      <alignment horizontal="left" vertical="center" wrapText="1"/>
    </xf>
    <xf numFmtId="0" fontId="18" fillId="2" borderId="22" xfId="0" applyFont="1" applyFill="1" applyBorder="1" applyAlignment="1">
      <alignment horizontal="left" vertical="center" wrapText="1"/>
    </xf>
    <xf numFmtId="0" fontId="18" fillId="16" borderId="51" xfId="5" applyFont="1" applyFill="1" applyBorder="1" applyAlignment="1" applyProtection="1">
      <alignment horizontal="left" vertical="center" wrapText="1"/>
      <protection locked="0"/>
    </xf>
    <xf numFmtId="0" fontId="18" fillId="16" borderId="52" xfId="5" applyFont="1" applyFill="1" applyBorder="1" applyAlignment="1" applyProtection="1">
      <alignment horizontal="left" vertical="center" wrapText="1"/>
      <protection locked="0"/>
    </xf>
    <xf numFmtId="0" fontId="18" fillId="16" borderId="48" xfId="5"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31" fillId="16" borderId="22" xfId="5" applyFont="1" applyFill="1" applyBorder="1" applyAlignment="1" applyProtection="1">
      <alignment horizontal="center" vertical="center" wrapText="1"/>
      <protection locked="0"/>
    </xf>
    <xf numFmtId="0" fontId="18" fillId="16" borderId="7" xfId="5" applyFont="1" applyFill="1" applyBorder="1" applyAlignment="1" applyProtection="1">
      <alignment horizontal="left" vertical="center" wrapText="1"/>
      <protection locked="0"/>
    </xf>
    <xf numFmtId="0" fontId="19" fillId="2" borderId="8" xfId="0" applyFont="1" applyFill="1" applyBorder="1" applyAlignment="1">
      <alignment horizontal="left" vertical="center" wrapText="1"/>
    </xf>
    <xf numFmtId="0" fontId="18" fillId="2" borderId="3"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31" fillId="16" borderId="7" xfId="5" applyFont="1" applyFill="1" applyBorder="1" applyAlignment="1" applyProtection="1">
      <alignment horizontal="left" vertical="center" wrapText="1"/>
      <protection locked="0"/>
    </xf>
    <xf numFmtId="0" fontId="31" fillId="16" borderId="19" xfId="5" applyFont="1" applyFill="1" applyBorder="1" applyAlignment="1" applyProtection="1">
      <alignment horizontal="center" vertical="center" wrapText="1"/>
      <protection locked="0"/>
    </xf>
    <xf numFmtId="0" fontId="31" fillId="16" borderId="25" xfId="5" applyFont="1" applyFill="1" applyBorder="1" applyAlignment="1" applyProtection="1">
      <alignment horizontal="center" vertical="center" wrapText="1"/>
      <protection locked="0"/>
    </xf>
    <xf numFmtId="0" fontId="19" fillId="3" borderId="5" xfId="0" applyFont="1" applyFill="1" applyBorder="1" applyAlignment="1">
      <alignment horizontal="center" vertical="center"/>
    </xf>
    <xf numFmtId="0" fontId="19" fillId="3" borderId="24" xfId="0" applyFont="1" applyFill="1" applyBorder="1" applyAlignment="1">
      <alignment horizontal="center" vertical="center"/>
    </xf>
    <xf numFmtId="0" fontId="19" fillId="3" borderId="61" xfId="0" applyFont="1" applyFill="1" applyBorder="1" applyAlignment="1">
      <alignment horizontal="center" vertical="center"/>
    </xf>
    <xf numFmtId="0" fontId="19" fillId="3" borderId="26" xfId="0" applyFont="1" applyFill="1" applyBorder="1" applyAlignment="1">
      <alignment horizontal="center" vertical="center"/>
    </xf>
    <xf numFmtId="0" fontId="18" fillId="16" borderId="30" xfId="5" applyFont="1" applyFill="1" applyBorder="1" applyAlignment="1" applyProtection="1">
      <alignment horizontal="left" vertical="center" wrapText="1"/>
      <protection locked="0"/>
    </xf>
    <xf numFmtId="0" fontId="18" fillId="16" borderId="47" xfId="5" applyFont="1" applyFill="1" applyBorder="1" applyAlignment="1" applyProtection="1">
      <alignment horizontal="left" vertical="center" wrapText="1"/>
      <protection locked="0"/>
    </xf>
    <xf numFmtId="0" fontId="18" fillId="16" borderId="31" xfId="5" applyFont="1" applyFill="1" applyBorder="1" applyAlignment="1" applyProtection="1">
      <alignment horizontal="left" vertical="center" wrapText="1"/>
      <protection locked="0"/>
    </xf>
    <xf numFmtId="0" fontId="22" fillId="0" borderId="1" xfId="0" applyFont="1" applyBorder="1" applyAlignment="1">
      <alignment horizontal="left" vertical="center" wrapText="1"/>
    </xf>
    <xf numFmtId="0" fontId="22" fillId="0" borderId="40" xfId="0" applyFont="1" applyBorder="1" applyAlignment="1">
      <alignment horizontal="left" wrapText="1"/>
    </xf>
    <xf numFmtId="0" fontId="22" fillId="0" borderId="41" xfId="0" applyFont="1" applyBorder="1" applyAlignment="1">
      <alignment horizontal="left" wrapText="1"/>
    </xf>
    <xf numFmtId="0" fontId="18" fillId="16" borderId="30" xfId="5" applyFont="1" applyFill="1" applyBorder="1" applyAlignment="1" applyProtection="1">
      <alignment horizontal="center" wrapText="1"/>
      <protection locked="0"/>
    </xf>
    <xf numFmtId="0" fontId="18" fillId="16" borderId="47" xfId="5" applyFont="1" applyFill="1" applyBorder="1" applyAlignment="1" applyProtection="1">
      <alignment horizontal="center" wrapText="1"/>
      <protection locked="0"/>
    </xf>
    <xf numFmtId="0" fontId="18" fillId="16" borderId="31" xfId="5" applyFont="1" applyFill="1" applyBorder="1" applyAlignment="1" applyProtection="1">
      <alignment horizontal="center" wrapText="1"/>
      <protection locked="0"/>
    </xf>
    <xf numFmtId="0" fontId="18" fillId="0" borderId="12" xfId="4" applyFont="1" applyFill="1" applyBorder="1" applyAlignment="1">
      <alignment horizontal="center" vertical="center" wrapText="1"/>
    </xf>
    <xf numFmtId="0" fontId="18" fillId="0" borderId="13" xfId="4" applyFont="1" applyFill="1" applyBorder="1" applyAlignment="1">
      <alignment horizontal="center" vertical="center" wrapText="1"/>
    </xf>
    <xf numFmtId="0" fontId="22" fillId="0" borderId="11" xfId="0" applyFont="1" applyBorder="1" applyAlignment="1">
      <alignment horizontal="left" vertical="center" wrapText="1"/>
    </xf>
    <xf numFmtId="0" fontId="22" fillId="0" borderId="5" xfId="0" applyFont="1" applyBorder="1" applyAlignment="1">
      <alignment horizontal="left" vertical="center" wrapText="1"/>
    </xf>
    <xf numFmtId="0" fontId="18" fillId="0" borderId="20" xfId="5" applyFont="1" applyFill="1" applyBorder="1" applyAlignment="1">
      <alignment horizontal="center" vertical="center" wrapText="1"/>
    </xf>
    <xf numFmtId="0" fontId="18" fillId="0" borderId="26" xfId="5" applyFont="1" applyFill="1" applyBorder="1" applyAlignment="1">
      <alignment horizontal="center" vertical="center" wrapText="1"/>
    </xf>
    <xf numFmtId="0" fontId="18" fillId="0" borderId="23" xfId="5" applyFont="1" applyFill="1" applyBorder="1" applyAlignment="1">
      <alignment horizontal="center" vertical="center" wrapText="1"/>
    </xf>
    <xf numFmtId="0" fontId="18" fillId="0" borderId="20" xfId="4" applyFont="1" applyFill="1" applyBorder="1" applyAlignment="1">
      <alignment horizontal="center" vertical="center" wrapText="1"/>
    </xf>
    <xf numFmtId="0" fontId="18" fillId="0" borderId="26" xfId="4" applyFont="1" applyFill="1" applyBorder="1" applyAlignment="1">
      <alignment horizontal="center" vertical="center" wrapText="1"/>
    </xf>
    <xf numFmtId="0" fontId="18" fillId="2" borderId="72" xfId="0" applyFont="1" applyFill="1" applyBorder="1" applyAlignment="1">
      <alignment horizontal="center" vertical="center" wrapText="1"/>
    </xf>
    <xf numFmtId="0" fontId="18" fillId="2" borderId="73"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0" borderId="12" xfId="6" applyFont="1" applyBorder="1" applyAlignment="1">
      <alignment horizontal="center" vertical="center" wrapText="1"/>
    </xf>
    <xf numFmtId="0" fontId="22" fillId="0" borderId="15" xfId="0" applyFont="1" applyBorder="1" applyAlignment="1">
      <alignment horizontal="center"/>
    </xf>
    <xf numFmtId="0" fontId="22" fillId="0" borderId="23" xfId="0" applyFont="1" applyBorder="1" applyAlignment="1">
      <alignment horizontal="center"/>
    </xf>
    <xf numFmtId="0" fontId="18" fillId="2" borderId="43" xfId="0" applyFont="1" applyFill="1" applyBorder="1" applyAlignment="1">
      <alignment horizontal="left" vertical="center" wrapText="1"/>
    </xf>
    <xf numFmtId="0" fontId="18" fillId="2" borderId="45" xfId="0" applyFont="1" applyFill="1" applyBorder="1" applyAlignment="1">
      <alignment horizontal="left" vertical="center" wrapText="1"/>
    </xf>
    <xf numFmtId="0" fontId="18" fillId="16" borderId="43" xfId="5" applyFont="1" applyFill="1" applyBorder="1" applyAlignment="1" applyProtection="1">
      <alignment horizontal="left" vertical="center" wrapText="1"/>
      <protection locked="0"/>
    </xf>
    <xf numFmtId="0" fontId="18" fillId="16" borderId="44" xfId="5" applyFont="1" applyFill="1" applyBorder="1" applyAlignment="1" applyProtection="1">
      <alignment horizontal="left" vertical="center" wrapText="1"/>
      <protection locked="0"/>
    </xf>
    <xf numFmtId="0" fontId="18" fillId="16" borderId="45" xfId="5" applyFont="1" applyFill="1" applyBorder="1" applyAlignment="1" applyProtection="1">
      <alignment horizontal="left" vertical="center" wrapText="1"/>
      <protection locked="0"/>
    </xf>
    <xf numFmtId="0" fontId="18" fillId="0" borderId="12" xfId="7" applyFont="1" applyFill="1" applyBorder="1" applyAlignment="1">
      <alignment horizontal="center" vertical="center"/>
    </xf>
    <xf numFmtId="0" fontId="18" fillId="0" borderId="13" xfId="7" applyFont="1" applyFill="1" applyBorder="1" applyAlignment="1">
      <alignment horizontal="center" vertical="center"/>
    </xf>
    <xf numFmtId="0" fontId="18" fillId="0" borderId="14" xfId="7" applyFont="1" applyFill="1" applyBorder="1" applyAlignment="1">
      <alignment horizontal="center" vertical="center"/>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18" fillId="17" borderId="1" xfId="5" applyFont="1" applyFill="1" applyBorder="1" applyAlignment="1">
      <alignment horizontal="center" wrapText="1"/>
    </xf>
    <xf numFmtId="0" fontId="19" fillId="3" borderId="6" xfId="0" applyFont="1" applyFill="1" applyBorder="1" applyAlignment="1">
      <alignment horizontal="center" vertical="center"/>
    </xf>
    <xf numFmtId="0" fontId="19" fillId="3" borderId="25" xfId="0" applyFont="1" applyFill="1" applyBorder="1" applyAlignment="1">
      <alignment horizontal="center" vertical="center"/>
    </xf>
    <xf numFmtId="0" fontId="19" fillId="3" borderId="34" xfId="0" applyFont="1" applyFill="1" applyBorder="1" applyAlignment="1">
      <alignment horizontal="center" vertical="center"/>
    </xf>
    <xf numFmtId="0" fontId="19" fillId="3" borderId="27" xfId="0" applyFont="1" applyFill="1" applyBorder="1" applyAlignment="1">
      <alignment horizontal="center" vertical="center"/>
    </xf>
    <xf numFmtId="3" fontId="18" fillId="17" borderId="43" xfId="5" applyNumberFormat="1" applyFont="1" applyFill="1" applyBorder="1" applyAlignment="1">
      <alignment horizontal="center"/>
    </xf>
    <xf numFmtId="3" fontId="18" fillId="17" borderId="44" xfId="5" applyNumberFormat="1" applyFont="1" applyFill="1" applyBorder="1" applyAlignment="1">
      <alignment horizontal="center"/>
    </xf>
    <xf numFmtId="3" fontId="18" fillId="17" borderId="45" xfId="5" applyNumberFormat="1" applyFont="1" applyFill="1" applyBorder="1" applyAlignment="1">
      <alignment horizontal="center"/>
    </xf>
    <xf numFmtId="9" fontId="18" fillId="0" borderId="1" xfId="8" applyFont="1" applyBorder="1" applyAlignment="1">
      <alignment horizontal="center" vertical="center" wrapText="1"/>
    </xf>
    <xf numFmtId="3" fontId="18" fillId="17" borderId="1" xfId="5" applyNumberFormat="1" applyFont="1" applyFill="1" applyBorder="1" applyAlignment="1" applyProtection="1">
      <alignment horizontal="center"/>
      <protection locked="0"/>
    </xf>
    <xf numFmtId="0" fontId="29" fillId="5" borderId="4" xfId="0" applyFont="1" applyFill="1" applyBorder="1" applyAlignment="1">
      <alignment horizontal="center" vertical="center" wrapText="1"/>
    </xf>
    <xf numFmtId="14" fontId="18" fillId="2" borderId="9" xfId="0" applyNumberFormat="1" applyFont="1" applyFill="1" applyBorder="1" applyAlignment="1">
      <alignment horizontal="center" vertical="center" wrapText="1"/>
    </xf>
    <xf numFmtId="0" fontId="18" fillId="0" borderId="14" xfId="9" applyFont="1" applyFill="1" applyBorder="1" applyAlignment="1">
      <alignment horizontal="center" vertical="center" wrapText="1"/>
    </xf>
    <xf numFmtId="0" fontId="18" fillId="0" borderId="12" xfId="9" applyFont="1" applyFill="1" applyBorder="1" applyAlignment="1">
      <alignment horizontal="center" vertical="center" wrapText="1"/>
    </xf>
    <xf numFmtId="0" fontId="18" fillId="0" borderId="20" xfId="9" applyFont="1" applyFill="1" applyBorder="1" applyAlignment="1">
      <alignment horizontal="center" vertical="center" wrapText="1"/>
    </xf>
    <xf numFmtId="0" fontId="18" fillId="0" borderId="26" xfId="9" applyFont="1" applyFill="1" applyBorder="1" applyAlignment="1">
      <alignment horizontal="center" vertical="center" wrapText="1"/>
    </xf>
    <xf numFmtId="0" fontId="19" fillId="2" borderId="59" xfId="0" applyFont="1" applyFill="1" applyBorder="1" applyAlignment="1">
      <alignment horizontal="left" vertical="center" wrapText="1"/>
    </xf>
    <xf numFmtId="0" fontId="19" fillId="2" borderId="57" xfId="0" applyFont="1" applyFill="1" applyBorder="1" applyAlignment="1">
      <alignment horizontal="left" vertical="center" wrapText="1"/>
    </xf>
    <xf numFmtId="0" fontId="19" fillId="2" borderId="7" xfId="0" applyFont="1" applyFill="1" applyBorder="1" applyAlignment="1">
      <alignment horizontal="left" vertical="center" wrapText="1"/>
    </xf>
    <xf numFmtId="9" fontId="18" fillId="17" borderId="43" xfId="8" applyFont="1" applyFill="1" applyBorder="1" applyAlignment="1">
      <alignment horizontal="center"/>
    </xf>
    <xf numFmtId="9" fontId="18" fillId="17" borderId="44" xfId="8" applyFont="1" applyFill="1" applyBorder="1" applyAlignment="1">
      <alignment horizontal="center"/>
    </xf>
    <xf numFmtId="9" fontId="18" fillId="17" borderId="45" xfId="8" applyFont="1" applyFill="1" applyBorder="1" applyAlignment="1">
      <alignment horizontal="center"/>
    </xf>
    <xf numFmtId="0" fontId="31" fillId="16" borderId="24" xfId="5" applyFont="1" applyFill="1" applyBorder="1" applyAlignment="1" applyProtection="1">
      <alignment horizontal="center" vertical="center" wrapText="1"/>
      <protection locked="0"/>
    </xf>
    <xf numFmtId="0" fontId="18" fillId="16" borderId="40" xfId="0" applyFont="1" applyFill="1" applyBorder="1" applyAlignment="1" applyProtection="1">
      <alignment horizontal="left" vertical="center" wrapText="1"/>
      <protection locked="0"/>
    </xf>
    <xf numFmtId="0" fontId="18" fillId="16" borderId="42" xfId="0" applyFont="1" applyFill="1" applyBorder="1" applyAlignment="1" applyProtection="1">
      <alignment horizontal="left" vertical="center" wrapText="1"/>
      <protection locked="0"/>
    </xf>
    <xf numFmtId="0" fontId="18" fillId="16" borderId="41" xfId="0" applyFont="1" applyFill="1" applyBorder="1" applyAlignment="1" applyProtection="1">
      <alignment horizontal="left" vertical="center" wrapText="1"/>
      <protection locked="0"/>
    </xf>
    <xf numFmtId="0" fontId="18" fillId="2" borderId="61" xfId="0" applyFont="1" applyFill="1" applyBorder="1" applyAlignment="1">
      <alignment horizontal="left" vertical="center" wrapText="1"/>
    </xf>
    <xf numFmtId="0" fontId="18" fillId="2" borderId="58" xfId="0" applyFont="1" applyFill="1" applyBorder="1" applyAlignment="1">
      <alignment horizontal="left" vertical="center" wrapText="1"/>
    </xf>
    <xf numFmtId="0" fontId="32" fillId="2" borderId="8"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18" fillId="16" borderId="22" xfId="5" applyFont="1" applyFill="1" applyBorder="1" applyAlignment="1" applyProtection="1">
      <alignment horizontal="left" vertical="center" wrapText="1"/>
      <protection locked="0"/>
    </xf>
    <xf numFmtId="0" fontId="18" fillId="2" borderId="1" xfId="0" applyFont="1" applyFill="1" applyBorder="1" applyAlignment="1">
      <alignment horizontal="left" vertical="top" wrapText="1"/>
    </xf>
    <xf numFmtId="0" fontId="18" fillId="2" borderId="24" xfId="0" applyFont="1" applyFill="1" applyBorder="1" applyAlignment="1">
      <alignment horizontal="left" vertical="top" wrapText="1"/>
    </xf>
    <xf numFmtId="0" fontId="18" fillId="2" borderId="25" xfId="0" applyFont="1" applyFill="1" applyBorder="1" applyAlignment="1">
      <alignment horizontal="left" vertical="top" wrapText="1"/>
    </xf>
    <xf numFmtId="0" fontId="18" fillId="0" borderId="3" xfId="4" applyFont="1" applyFill="1" applyBorder="1" applyAlignment="1">
      <alignment horizontal="center" vertical="center" wrapText="1"/>
    </xf>
    <xf numFmtId="0" fontId="18" fillId="0" borderId="5" xfId="4" applyFont="1" applyFill="1" applyBorder="1" applyAlignment="1">
      <alignment horizontal="center" vertical="center" wrapText="1"/>
    </xf>
    <xf numFmtId="0" fontId="18" fillId="0" borderId="6" xfId="4" applyFont="1" applyFill="1" applyBorder="1" applyAlignment="1">
      <alignment horizontal="center" vertical="center" wrapText="1"/>
    </xf>
    <xf numFmtId="0" fontId="18" fillId="2" borderId="2" xfId="0" applyFont="1" applyFill="1" applyBorder="1" applyAlignment="1">
      <alignment vertical="center" wrapText="1"/>
    </xf>
    <xf numFmtId="0" fontId="18" fillId="2" borderId="4" xfId="0" applyFont="1" applyFill="1" applyBorder="1" applyAlignment="1">
      <alignment horizontal="left" vertical="center" wrapText="1"/>
    </xf>
    <xf numFmtId="0" fontId="25" fillId="0" borderId="4" xfId="0" applyFont="1" applyBorder="1" applyAlignment="1">
      <alignment horizontal="left"/>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1" xfId="0" applyFont="1" applyBorder="1" applyAlignment="1">
      <alignment horizontal="center" vertical="center"/>
    </xf>
    <xf numFmtId="0" fontId="27" fillId="2" borderId="11"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7" fillId="2" borderId="21" xfId="0" applyFont="1" applyFill="1" applyBorder="1" applyAlignment="1">
      <alignment horizontal="left" vertical="center" wrapText="1"/>
    </xf>
    <xf numFmtId="0" fontId="18" fillId="10" borderId="43" xfId="7" applyFont="1" applyBorder="1" applyAlignment="1">
      <alignment horizontal="center" vertical="center" wrapText="1"/>
    </xf>
    <xf numFmtId="0" fontId="18" fillId="10" borderId="44" xfId="7" applyFont="1" applyBorder="1" applyAlignment="1">
      <alignment horizontal="center" vertical="center" wrapText="1"/>
    </xf>
    <xf numFmtId="0" fontId="18" fillId="10" borderId="45" xfId="7" applyFont="1" applyBorder="1" applyAlignment="1">
      <alignment horizontal="center" vertical="center" wrapText="1"/>
    </xf>
    <xf numFmtId="0" fontId="12" fillId="5" borderId="43" xfId="5" applyFont="1" applyFill="1" applyBorder="1" applyAlignment="1">
      <alignment horizontal="center" vertical="center" wrapText="1"/>
    </xf>
    <xf numFmtId="0" fontId="12" fillId="5" borderId="44" xfId="5" applyFont="1" applyFill="1" applyBorder="1" applyAlignment="1">
      <alignment horizontal="center" vertical="center" wrapText="1"/>
    </xf>
    <xf numFmtId="0" fontId="12" fillId="5" borderId="45" xfId="5" applyFont="1" applyFill="1" applyBorder="1" applyAlignment="1">
      <alignment horizontal="center" vertical="center" wrapText="1"/>
    </xf>
    <xf numFmtId="0" fontId="18" fillId="2" borderId="11"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6" xfId="0" applyFont="1" applyFill="1" applyBorder="1" applyAlignment="1">
      <alignment horizontal="left" vertical="center" wrapText="1"/>
    </xf>
    <xf numFmtId="9" fontId="18" fillId="16" borderId="51" xfId="8" applyFont="1" applyFill="1" applyBorder="1" applyAlignment="1" applyProtection="1">
      <alignment horizontal="left" vertical="center" wrapText="1"/>
      <protection locked="0"/>
    </xf>
    <xf numFmtId="9" fontId="18" fillId="16" borderId="52" xfId="8" applyFont="1" applyFill="1" applyBorder="1" applyAlignment="1" applyProtection="1">
      <alignment horizontal="left" vertical="center" wrapText="1"/>
      <protection locked="0"/>
    </xf>
    <xf numFmtId="9" fontId="18" fillId="16" borderId="48" xfId="8" applyFont="1" applyFill="1" applyBorder="1" applyAlignment="1" applyProtection="1">
      <alignment horizontal="left" vertical="center" wrapText="1"/>
      <protection locked="0"/>
    </xf>
    <xf numFmtId="9" fontId="18" fillId="16" borderId="34" xfId="8" applyFont="1" applyFill="1" applyBorder="1" applyAlignment="1" applyProtection="1">
      <alignment horizontal="left" vertical="center" wrapText="1"/>
      <protection locked="0"/>
    </xf>
    <xf numFmtId="9" fontId="18" fillId="16" borderId="35" xfId="8" applyFont="1" applyFill="1" applyBorder="1" applyAlignment="1" applyProtection="1">
      <alignment horizontal="left" vertical="center" wrapText="1"/>
      <protection locked="0"/>
    </xf>
    <xf numFmtId="9" fontId="18" fillId="16" borderId="36" xfId="8" applyFont="1" applyFill="1" applyBorder="1" applyAlignment="1" applyProtection="1">
      <alignment horizontal="left" vertical="center" wrapText="1"/>
      <protection locked="0"/>
    </xf>
    <xf numFmtId="167" fontId="18" fillId="16" borderId="30" xfId="5" applyNumberFormat="1" applyFont="1" applyFill="1" applyBorder="1" applyAlignment="1" applyProtection="1">
      <alignment horizontal="left" vertical="center" wrapText="1"/>
      <protection locked="0"/>
    </xf>
    <xf numFmtId="167" fontId="18" fillId="16" borderId="47" xfId="5" applyNumberFormat="1" applyFont="1" applyFill="1" applyBorder="1" applyAlignment="1" applyProtection="1">
      <alignment horizontal="left" vertical="center" wrapText="1"/>
      <protection locked="0"/>
    </xf>
    <xf numFmtId="167" fontId="18" fillId="16" borderId="31" xfId="5" applyNumberFormat="1" applyFont="1" applyFill="1" applyBorder="1" applyAlignment="1" applyProtection="1">
      <alignment horizontal="left" vertical="center" wrapText="1"/>
      <protection locked="0"/>
    </xf>
    <xf numFmtId="0" fontId="22" fillId="0" borderId="15"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7" xfId="0" applyFont="1" applyBorder="1" applyAlignment="1">
      <alignment horizontal="center" vertical="center" wrapText="1"/>
    </xf>
    <xf numFmtId="0" fontId="32" fillId="0" borderId="59" xfId="5" applyFont="1" applyFill="1" applyBorder="1" applyAlignment="1">
      <alignment horizontal="right" vertical="center" wrapText="1"/>
    </xf>
    <xf numFmtId="0" fontId="32" fillId="0" borderId="60" xfId="5" applyFont="1" applyFill="1" applyBorder="1" applyAlignment="1">
      <alignment horizontal="right" vertical="center" wrapText="1"/>
    </xf>
    <xf numFmtId="0" fontId="32" fillId="0" borderId="57" xfId="5" applyFont="1" applyFill="1" applyBorder="1" applyAlignment="1">
      <alignment horizontal="right" vertical="center" wrapText="1"/>
    </xf>
    <xf numFmtId="0" fontId="32" fillId="2" borderId="72" xfId="0" applyFont="1" applyFill="1" applyBorder="1" applyAlignment="1">
      <alignment horizontal="left" vertical="center" wrapText="1"/>
    </xf>
    <xf numFmtId="0" fontId="32" fillId="2" borderId="60" xfId="0" applyFont="1" applyFill="1" applyBorder="1" applyAlignment="1">
      <alignment horizontal="left" vertical="center" wrapText="1"/>
    </xf>
    <xf numFmtId="0" fontId="32" fillId="2" borderId="57" xfId="0" applyFont="1" applyFill="1" applyBorder="1" applyAlignment="1">
      <alignment horizontal="left" vertical="center" wrapText="1"/>
    </xf>
    <xf numFmtId="0" fontId="18" fillId="0" borderId="15" xfId="5" applyFont="1" applyFill="1" applyBorder="1" applyAlignment="1">
      <alignment horizontal="center" vertical="center" wrapText="1"/>
    </xf>
    <xf numFmtId="0" fontId="18" fillId="0" borderId="27" xfId="5" applyFont="1" applyFill="1" applyBorder="1" applyAlignment="1">
      <alignment horizontal="center" vertical="center" wrapText="1"/>
    </xf>
    <xf numFmtId="0" fontId="27" fillId="2" borderId="1" xfId="0" applyFont="1" applyFill="1" applyBorder="1" applyAlignment="1">
      <alignment horizontal="left" vertical="center" wrapText="1"/>
    </xf>
    <xf numFmtId="0" fontId="29" fillId="5" borderId="1" xfId="0" applyFont="1" applyFill="1" applyBorder="1" applyAlignment="1">
      <alignment horizontal="center" vertical="center" wrapText="1"/>
    </xf>
    <xf numFmtId="0" fontId="18" fillId="2" borderId="49" xfId="0" applyFont="1" applyFill="1" applyBorder="1" applyAlignment="1">
      <alignment horizontal="center" vertical="center" wrapText="1"/>
    </xf>
    <xf numFmtId="3" fontId="18" fillId="17" borderId="43" xfId="5" applyNumberFormat="1" applyFont="1" applyFill="1" applyBorder="1" applyAlignment="1">
      <alignment horizontal="center" wrapText="1"/>
    </xf>
    <xf numFmtId="3" fontId="18" fillId="17" borderId="44" xfId="5" applyNumberFormat="1" applyFont="1" applyFill="1" applyBorder="1" applyAlignment="1">
      <alignment horizontal="center" wrapText="1"/>
    </xf>
    <xf numFmtId="3" fontId="18" fillId="17" borderId="45" xfId="5" applyNumberFormat="1" applyFont="1" applyFill="1" applyBorder="1" applyAlignment="1">
      <alignment horizontal="center" wrapText="1"/>
    </xf>
    <xf numFmtId="9" fontId="19" fillId="0" borderId="2" xfId="8" applyFont="1" applyBorder="1" applyAlignment="1">
      <alignment horizontal="center" vertical="center" wrapText="1"/>
    </xf>
    <xf numFmtId="0" fontId="32" fillId="0" borderId="4" xfId="5" applyFont="1" applyFill="1" applyBorder="1" applyAlignment="1">
      <alignment horizontal="right" vertical="center" wrapText="1"/>
    </xf>
    <xf numFmtId="0" fontId="24" fillId="2" borderId="0" xfId="0" applyFont="1" applyFill="1" applyAlignment="1">
      <alignment horizontal="left" vertical="center"/>
    </xf>
    <xf numFmtId="0" fontId="25" fillId="0" borderId="0" xfId="0" applyFont="1" applyAlignment="1">
      <alignment horizontal="right" vertical="center" wrapText="1"/>
    </xf>
    <xf numFmtId="0" fontId="28" fillId="4" borderId="68" xfId="0" applyFont="1" applyFill="1" applyBorder="1" applyAlignment="1">
      <alignment horizontal="center" vertical="center"/>
    </xf>
    <xf numFmtId="0" fontId="28" fillId="4" borderId="64" xfId="0" applyFont="1" applyFill="1" applyBorder="1" applyAlignment="1">
      <alignment horizontal="center" vertical="center"/>
    </xf>
    <xf numFmtId="0" fontId="28" fillId="4" borderId="69" xfId="0" applyFont="1" applyFill="1" applyBorder="1" applyAlignment="1">
      <alignment horizontal="center" vertical="center"/>
    </xf>
    <xf numFmtId="0" fontId="28" fillId="4" borderId="17" xfId="0" applyFont="1" applyFill="1" applyBorder="1" applyAlignment="1">
      <alignment horizontal="center" vertical="center"/>
    </xf>
    <xf numFmtId="0" fontId="28" fillId="4" borderId="18" xfId="0" applyFont="1" applyFill="1" applyBorder="1" applyAlignment="1">
      <alignment horizontal="center" vertical="center"/>
    </xf>
    <xf numFmtId="0" fontId="18" fillId="2" borderId="25" xfId="0" applyFont="1" applyFill="1" applyBorder="1" applyAlignment="1">
      <alignment horizontal="left" vertical="center" wrapText="1"/>
    </xf>
    <xf numFmtId="9" fontId="18" fillId="0" borderId="43" xfId="8" applyFont="1" applyBorder="1" applyAlignment="1">
      <alignment horizontal="center"/>
    </xf>
    <xf numFmtId="9" fontId="18" fillId="0" borderId="44" xfId="8" applyFont="1" applyBorder="1" applyAlignment="1">
      <alignment horizontal="center"/>
    </xf>
    <xf numFmtId="9" fontId="18" fillId="0" borderId="45" xfId="8" applyFont="1" applyBorder="1" applyAlignment="1">
      <alignment horizontal="center"/>
    </xf>
    <xf numFmtId="9" fontId="18" fillId="2" borderId="43" xfId="8" applyFont="1" applyFill="1" applyBorder="1" applyAlignment="1">
      <alignment horizontal="center" wrapText="1"/>
    </xf>
    <xf numFmtId="9" fontId="18" fillId="2" borderId="45" xfId="8" applyFont="1" applyFill="1" applyBorder="1" applyAlignment="1">
      <alignment horizontal="center" wrapText="1"/>
    </xf>
    <xf numFmtId="3" fontId="19" fillId="0" borderId="30" xfId="5" applyNumberFormat="1" applyFont="1" applyFill="1" applyBorder="1" applyAlignment="1">
      <alignment horizontal="center" vertical="center" wrapText="1"/>
    </xf>
    <xf numFmtId="3" fontId="19" fillId="0" borderId="47" xfId="5" applyNumberFormat="1" applyFont="1" applyFill="1" applyBorder="1" applyAlignment="1">
      <alignment horizontal="center" vertical="center" wrapText="1"/>
    </xf>
    <xf numFmtId="3" fontId="19" fillId="0" borderId="31" xfId="5" applyNumberFormat="1" applyFont="1" applyFill="1" applyBorder="1" applyAlignment="1">
      <alignment horizontal="center" vertical="center" wrapText="1"/>
    </xf>
    <xf numFmtId="3" fontId="19" fillId="0" borderId="30" xfId="0" applyNumberFormat="1" applyFont="1" applyBorder="1" applyAlignment="1">
      <alignment horizontal="center" vertical="center" wrapText="1"/>
    </xf>
    <xf numFmtId="3" fontId="19" fillId="0" borderId="47" xfId="0" applyNumberFormat="1" applyFont="1" applyBorder="1" applyAlignment="1">
      <alignment horizontal="center" vertical="center" wrapText="1"/>
    </xf>
    <xf numFmtId="3" fontId="19" fillId="0" borderId="31" xfId="0" applyNumberFormat="1" applyFont="1" applyBorder="1" applyAlignment="1">
      <alignment horizontal="center" vertical="center" wrapText="1"/>
    </xf>
    <xf numFmtId="0" fontId="19" fillId="2" borderId="24" xfId="0" applyFont="1" applyFill="1" applyBorder="1" applyAlignment="1">
      <alignment horizontal="left" vertical="center" wrapText="1"/>
    </xf>
    <xf numFmtId="0" fontId="19" fillId="2" borderId="25" xfId="0" applyFont="1" applyFill="1" applyBorder="1" applyAlignment="1">
      <alignment horizontal="left" vertical="center" wrapText="1"/>
    </xf>
    <xf numFmtId="0" fontId="29" fillId="5" borderId="43" xfId="0" applyFont="1" applyFill="1" applyBorder="1" applyAlignment="1">
      <alignment horizontal="center" vertical="center" wrapText="1"/>
    </xf>
    <xf numFmtId="0" fontId="29" fillId="5" borderId="44" xfId="0" applyFont="1" applyFill="1" applyBorder="1" applyAlignment="1">
      <alignment horizontal="center" vertical="center" wrapText="1"/>
    </xf>
    <xf numFmtId="0" fontId="29" fillId="5" borderId="45" xfId="0" applyFont="1" applyFill="1" applyBorder="1" applyAlignment="1">
      <alignment horizontal="center" vertical="center" wrapText="1"/>
    </xf>
    <xf numFmtId="0" fontId="29" fillId="5" borderId="28" xfId="0" applyFont="1" applyFill="1" applyBorder="1" applyAlignment="1">
      <alignment horizontal="center" vertical="center" wrapText="1"/>
    </xf>
    <xf numFmtId="0" fontId="29" fillId="5" borderId="46" xfId="0" applyFont="1" applyFill="1" applyBorder="1" applyAlignment="1">
      <alignment horizontal="center" vertical="center" wrapText="1"/>
    </xf>
    <xf numFmtId="0" fontId="29" fillId="5" borderId="29" xfId="0" applyFont="1" applyFill="1" applyBorder="1" applyAlignment="1">
      <alignment horizontal="center" vertical="center" wrapText="1"/>
    </xf>
    <xf numFmtId="3" fontId="18" fillId="0" borderId="43" xfId="5" applyNumberFormat="1" applyFont="1" applyFill="1" applyBorder="1" applyAlignment="1">
      <alignment horizontal="center"/>
    </xf>
    <xf numFmtId="3" fontId="18" fillId="0" borderId="44" xfId="5" applyNumberFormat="1" applyFont="1" applyFill="1" applyBorder="1" applyAlignment="1">
      <alignment horizontal="center"/>
    </xf>
    <xf numFmtId="3" fontId="18" fillId="0" borderId="45" xfId="5" applyNumberFormat="1" applyFont="1" applyFill="1" applyBorder="1" applyAlignment="1">
      <alignment horizontal="center"/>
    </xf>
    <xf numFmtId="9" fontId="18" fillId="0" borderId="30" xfId="8" applyFont="1" applyBorder="1" applyAlignment="1">
      <alignment horizontal="center" vertical="center" wrapText="1"/>
    </xf>
    <xf numFmtId="9" fontId="18" fillId="0" borderId="47" xfId="8" applyFont="1" applyBorder="1" applyAlignment="1">
      <alignment horizontal="center" vertical="center" wrapText="1"/>
    </xf>
    <xf numFmtId="9" fontId="18" fillId="0" borderId="31" xfId="8" applyFont="1" applyBorder="1" applyAlignment="1">
      <alignment horizontal="center" vertical="center" wrapText="1"/>
    </xf>
    <xf numFmtId="3" fontId="18" fillId="2" borderId="40" xfId="5" applyNumberFormat="1" applyFont="1" applyFill="1" applyBorder="1" applyAlignment="1">
      <alignment horizontal="center" wrapText="1"/>
    </xf>
    <xf numFmtId="3" fontId="18" fillId="2" borderId="41" xfId="5" applyNumberFormat="1" applyFont="1" applyFill="1" applyBorder="1" applyAlignment="1">
      <alignment horizontal="center" wrapText="1"/>
    </xf>
    <xf numFmtId="3" fontId="18" fillId="2" borderId="59" xfId="5" applyNumberFormat="1" applyFont="1" applyFill="1" applyBorder="1" applyAlignment="1">
      <alignment horizontal="center" wrapText="1"/>
    </xf>
    <xf numFmtId="3" fontId="18" fillId="2" borderId="57" xfId="5" applyNumberFormat="1" applyFont="1" applyFill="1" applyBorder="1" applyAlignment="1">
      <alignment horizontal="center" wrapText="1"/>
    </xf>
    <xf numFmtId="0" fontId="29" fillId="5" borderId="59" xfId="0" applyFont="1" applyFill="1" applyBorder="1" applyAlignment="1">
      <alignment horizontal="center" vertical="center" wrapText="1"/>
    </xf>
    <xf numFmtId="0" fontId="29" fillId="5" borderId="60" xfId="0" applyFont="1" applyFill="1" applyBorder="1" applyAlignment="1">
      <alignment horizontal="center" vertical="center" wrapText="1"/>
    </xf>
    <xf numFmtId="0" fontId="29" fillId="5" borderId="57" xfId="0" applyFont="1" applyFill="1" applyBorder="1" applyAlignment="1">
      <alignment horizontal="center" vertical="center" wrapText="1"/>
    </xf>
    <xf numFmtId="9" fontId="18" fillId="0" borderId="43" xfId="8" applyFont="1" applyBorder="1" applyAlignment="1">
      <alignment horizontal="center" vertical="center" wrapText="1"/>
    </xf>
    <xf numFmtId="9" fontId="18" fillId="0" borderId="44" xfId="8" applyFont="1" applyBorder="1" applyAlignment="1">
      <alignment horizontal="center" vertical="center" wrapText="1"/>
    </xf>
    <xf numFmtId="9" fontId="18" fillId="0" borderId="45" xfId="8" applyFont="1" applyBorder="1" applyAlignment="1">
      <alignment horizontal="center" vertical="center" wrapText="1"/>
    </xf>
    <xf numFmtId="0" fontId="22" fillId="0" borderId="71" xfId="0" applyFont="1" applyBorder="1" applyAlignment="1">
      <alignment horizontal="center"/>
    </xf>
    <xf numFmtId="0" fontId="22" fillId="0" borderId="74" xfId="0" applyFont="1" applyBorder="1" applyAlignment="1">
      <alignment horizont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22" fillId="0" borderId="20" xfId="0" applyFont="1" applyBorder="1" applyAlignment="1">
      <alignment horizontal="center" vertical="center" wrapText="1"/>
    </xf>
    <xf numFmtId="0" fontId="22" fillId="2" borderId="26" xfId="0" applyFont="1" applyFill="1" applyBorder="1" applyAlignment="1">
      <alignment horizontal="center" vertical="center"/>
    </xf>
    <xf numFmtId="0" fontId="22" fillId="2" borderId="27" xfId="0" applyFont="1" applyFill="1" applyBorder="1" applyAlignment="1">
      <alignment horizontal="center" vertical="center"/>
    </xf>
    <xf numFmtId="0" fontId="22" fillId="0" borderId="20" xfId="0" applyFont="1" applyBorder="1" applyAlignment="1">
      <alignment horizontal="center" vertical="center"/>
    </xf>
    <xf numFmtId="0" fontId="22" fillId="0" borderId="26" xfId="0" applyFont="1" applyBorder="1" applyAlignment="1">
      <alignment horizontal="center" vertical="center"/>
    </xf>
    <xf numFmtId="0" fontId="22" fillId="0" borderId="23" xfId="0" applyFont="1" applyBorder="1" applyAlignment="1">
      <alignment horizontal="center" vertical="center"/>
    </xf>
    <xf numFmtId="0" fontId="19" fillId="2" borderId="19" xfId="0" applyFont="1" applyFill="1" applyBorder="1" applyAlignment="1">
      <alignment horizontal="left" vertical="center" wrapText="1"/>
    </xf>
    <xf numFmtId="0" fontId="19" fillId="2" borderId="43" xfId="0" applyFont="1" applyFill="1" applyBorder="1" applyAlignment="1">
      <alignment horizontal="left" vertical="center" wrapText="1"/>
    </xf>
    <xf numFmtId="0" fontId="19" fillId="2" borderId="45" xfId="0" applyFont="1" applyFill="1" applyBorder="1" applyAlignment="1">
      <alignment horizontal="left" vertical="center" wrapText="1"/>
    </xf>
    <xf numFmtId="0" fontId="18" fillId="0" borderId="14" xfId="4" applyFont="1" applyFill="1" applyBorder="1" applyAlignment="1">
      <alignment horizontal="center" vertical="center" wrapText="1"/>
    </xf>
    <xf numFmtId="0" fontId="22" fillId="0" borderId="2" xfId="0" applyFont="1" applyBorder="1" applyAlignment="1">
      <alignment horizontal="left" vertical="center" wrapText="1"/>
    </xf>
    <xf numFmtId="0" fontId="22" fillId="0" borderId="24" xfId="0" applyFont="1" applyBorder="1" applyAlignment="1">
      <alignment horizontal="left" vertical="center" wrapText="1"/>
    </xf>
    <xf numFmtId="0" fontId="22" fillId="0" borderId="7" xfId="0" applyFont="1" applyBorder="1" applyAlignment="1">
      <alignment horizontal="left" vertical="center" wrapText="1"/>
    </xf>
    <xf numFmtId="0" fontId="22" fillId="0" borderId="10" xfId="0" applyFont="1" applyBorder="1" applyAlignment="1">
      <alignment horizontal="center" vertical="center"/>
    </xf>
    <xf numFmtId="0" fontId="25" fillId="0" borderId="1" xfId="0" applyFont="1" applyBorder="1" applyAlignment="1">
      <alignment horizontal="left" vertical="center" wrapText="1"/>
    </xf>
    <xf numFmtId="0" fontId="25" fillId="0" borderId="7" xfId="0" applyFont="1" applyBorder="1" applyAlignment="1">
      <alignment horizontal="left" vertical="center" wrapText="1"/>
    </xf>
    <xf numFmtId="0" fontId="37" fillId="12" borderId="0" xfId="0" applyFont="1" applyFill="1" applyAlignment="1">
      <alignment horizontal="left"/>
    </xf>
    <xf numFmtId="0" fontId="23" fillId="3" borderId="0" xfId="0" applyFont="1" applyFill="1" applyAlignment="1">
      <alignment horizontal="left"/>
    </xf>
    <xf numFmtId="0" fontId="50" fillId="3" borderId="0" xfId="0" applyFont="1" applyFill="1" applyAlignment="1">
      <alignment horizontal="left"/>
    </xf>
    <xf numFmtId="0" fontId="22" fillId="0" borderId="0" xfId="0" applyFont="1" applyAlignment="1">
      <alignment horizontal="left" vertical="top" wrapText="1"/>
    </xf>
    <xf numFmtId="14" fontId="44" fillId="0" borderId="0" xfId="0" applyNumberFormat="1" applyFont="1" applyAlignment="1">
      <alignment horizontal="left"/>
    </xf>
    <xf numFmtId="0" fontId="44" fillId="0" borderId="0" xfId="0" applyFont="1" applyAlignment="1">
      <alignment horizontal="left"/>
    </xf>
    <xf numFmtId="0" fontId="51" fillId="3" borderId="0" xfId="0" applyFont="1" applyFill="1" applyAlignment="1">
      <alignment horizontal="left" vertical="center"/>
    </xf>
    <xf numFmtId="0" fontId="32" fillId="3" borderId="0" xfId="0" applyFont="1" applyFill="1" applyAlignment="1">
      <alignment horizontal="left" vertical="center"/>
    </xf>
    <xf numFmtId="0" fontId="21" fillId="14" borderId="1" xfId="0" applyFont="1" applyFill="1" applyBorder="1" applyAlignment="1">
      <alignment horizontal="left" vertical="center" wrapText="1"/>
    </xf>
    <xf numFmtId="0" fontId="16" fillId="0" borderId="0" xfId="0" applyFont="1" applyAlignment="1">
      <alignment horizontal="left"/>
    </xf>
    <xf numFmtId="165" fontId="32" fillId="15" borderId="0" xfId="8" applyNumberFormat="1" applyFont="1" applyFill="1" applyAlignment="1">
      <alignment horizontal="center" vertical="center" wrapText="1"/>
    </xf>
    <xf numFmtId="0" fontId="51" fillId="3" borderId="0" xfId="0" applyFont="1" applyFill="1" applyAlignment="1">
      <alignment horizontal="left" vertical="center" wrapText="1"/>
    </xf>
    <xf numFmtId="0" fontId="32" fillId="3" borderId="0" xfId="0" applyFont="1" applyFill="1" applyAlignment="1">
      <alignment horizontal="left" vertical="center" wrapText="1"/>
    </xf>
    <xf numFmtId="0" fontId="51" fillId="3" borderId="55" xfId="0" applyFont="1" applyFill="1" applyBorder="1" applyAlignment="1">
      <alignment horizontal="left"/>
    </xf>
    <xf numFmtId="0" fontId="37" fillId="12" borderId="0" xfId="0" applyFont="1" applyFill="1" applyAlignment="1">
      <alignment horizontal="left" vertical="center"/>
    </xf>
    <xf numFmtId="0" fontId="0" fillId="0" borderId="0" xfId="0" applyAlignment="1">
      <alignment horizontal="left" wrapText="1"/>
    </xf>
    <xf numFmtId="0" fontId="0" fillId="0" borderId="35" xfId="0" applyBorder="1" applyAlignment="1">
      <alignment horizontal="left" wrapText="1"/>
    </xf>
    <xf numFmtId="0" fontId="54" fillId="12" borderId="66" xfId="0" applyFont="1" applyFill="1" applyBorder="1" applyAlignment="1">
      <alignment horizontal="center" vertical="center" wrapText="1"/>
    </xf>
    <xf numFmtId="0" fontId="54" fillId="12" borderId="67" xfId="0" applyFont="1" applyFill="1" applyBorder="1" applyAlignment="1">
      <alignment horizontal="center" vertical="center" wrapText="1"/>
    </xf>
    <xf numFmtId="0" fontId="54" fillId="6" borderId="66" xfId="0" applyFont="1" applyFill="1" applyBorder="1" applyAlignment="1">
      <alignment horizontal="center" vertical="center" wrapText="1"/>
    </xf>
    <xf numFmtId="0" fontId="54" fillId="6" borderId="64" xfId="0" applyFont="1" applyFill="1" applyBorder="1" applyAlignment="1">
      <alignment horizontal="center" vertical="center" wrapText="1"/>
    </xf>
    <xf numFmtId="0" fontId="54" fillId="6" borderId="67"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56" fillId="3" borderId="37" xfId="0" applyFont="1" applyFill="1" applyBorder="1" applyAlignment="1">
      <alignment horizontal="center" vertical="center" wrapText="1"/>
    </xf>
    <xf numFmtId="0" fontId="56" fillId="3" borderId="52" xfId="0" applyFont="1" applyFill="1" applyBorder="1" applyAlignment="1">
      <alignment horizontal="center" vertical="center" wrapText="1"/>
    </xf>
    <xf numFmtId="0" fontId="56" fillId="3" borderId="70" xfId="0" applyFont="1" applyFill="1" applyBorder="1" applyAlignment="1">
      <alignment horizontal="center" vertical="center" wrapText="1"/>
    </xf>
    <xf numFmtId="0" fontId="54" fillId="12" borderId="32" xfId="0" applyFont="1" applyFill="1" applyBorder="1" applyAlignment="1">
      <alignment horizontal="center" vertical="center" wrapText="1"/>
    </xf>
    <xf numFmtId="0" fontId="54" fillId="12" borderId="33"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56" fillId="3" borderId="38" xfId="0" applyFont="1" applyFill="1" applyBorder="1" applyAlignment="1">
      <alignment horizontal="center" vertical="center" wrapText="1"/>
    </xf>
    <xf numFmtId="0" fontId="56" fillId="3" borderId="0" xfId="0" applyFont="1" applyFill="1" applyAlignment="1">
      <alignment horizontal="center" vertical="center" wrapText="1"/>
    </xf>
    <xf numFmtId="0" fontId="56" fillId="3" borderId="71" xfId="0" applyFont="1" applyFill="1" applyBorder="1" applyAlignment="1">
      <alignment horizontal="center" vertical="center" wrapText="1"/>
    </xf>
    <xf numFmtId="0" fontId="54" fillId="12" borderId="3" xfId="0" applyFont="1" applyFill="1" applyBorder="1" applyAlignment="1">
      <alignment horizontal="center" vertical="center" wrapText="1"/>
    </xf>
    <xf numFmtId="0" fontId="54" fillId="12" borderId="20" xfId="0" applyFont="1" applyFill="1" applyBorder="1" applyAlignment="1">
      <alignment horizontal="center" vertical="center" wrapText="1"/>
    </xf>
  </cellXfs>
  <cellStyles count="14">
    <cellStyle name="60% – rõhk5" xfId="9" builtinId="48"/>
    <cellStyle name="Good 2" xfId="10" xr:uid="{00000000-0005-0000-0000-000001000000}"/>
    <cellStyle name="Halb" xfId="4" builtinId="27"/>
    <cellStyle name="Hea" xfId="5" builtinId="26" customBuiltin="1"/>
    <cellStyle name="Hüperlink" xfId="6" builtinId="8"/>
    <cellStyle name="Hyperlink 2" xfId="3" xr:uid="{00000000-0005-0000-0000-000005000000}"/>
    <cellStyle name="Koma" xfId="13" builtinId="3"/>
    <cellStyle name="Neutraalne" xfId="7" builtinId="28"/>
    <cellStyle name="Normaallaad" xfId="0" builtinId="0"/>
    <cellStyle name="Normal 2" xfId="1" xr:uid="{00000000-0005-0000-0000-000009000000}"/>
    <cellStyle name="Normal 2 10" xfId="12" xr:uid="{00000000-0005-0000-0000-00000A000000}"/>
    <cellStyle name="Normal 7" xfId="11" xr:uid="{00000000-0005-0000-0000-00000B000000}"/>
    <cellStyle name="Percent 2" xfId="2" xr:uid="{00000000-0005-0000-0000-00000C000000}"/>
    <cellStyle name="Protsent" xfId="8" builtinId="5"/>
  </cellStyles>
  <dxfs count="122">
    <dxf>
      <fill>
        <patternFill>
          <bgColor rgb="FFFF0000"/>
        </patternFill>
      </fill>
    </dxf>
    <dxf>
      <fill>
        <patternFill>
          <bgColor rgb="FFFFFF00"/>
        </patternFill>
      </fill>
    </dxf>
    <dxf>
      <fill>
        <patternFill>
          <bgColor theme="0" tint="-0.24994659260841701"/>
        </patternFill>
      </fill>
    </dxf>
    <dxf>
      <fill>
        <patternFill>
          <bgColor rgb="FFFF0000"/>
        </patternFill>
      </fill>
    </dxf>
    <dxf>
      <fill>
        <patternFill>
          <bgColor rgb="FFFFFF00"/>
        </patternFill>
      </fill>
    </dxf>
    <dxf>
      <fill>
        <patternFill>
          <bgColor theme="0" tint="-0.24994659260841701"/>
        </patternFill>
      </fill>
    </dxf>
    <dxf>
      <fill>
        <patternFill>
          <bgColor rgb="FFFF0000"/>
        </patternFill>
      </fill>
    </dxf>
    <dxf>
      <fill>
        <patternFill>
          <bgColor rgb="FFFFFF00"/>
        </patternFill>
      </fill>
    </dxf>
    <dxf>
      <fill>
        <patternFill>
          <bgColor theme="0" tint="-0.24994659260841701"/>
        </patternFill>
      </fill>
    </dxf>
    <dxf>
      <fill>
        <patternFill>
          <bgColor rgb="FFFF0000"/>
        </patternFill>
      </fill>
    </dxf>
    <dxf>
      <fill>
        <patternFill>
          <bgColor rgb="FFFFFF00"/>
        </patternFill>
      </fill>
    </dxf>
    <dxf>
      <fill>
        <patternFill>
          <bgColor theme="0" tint="-0.24994659260841701"/>
        </patternFill>
      </fill>
    </dxf>
    <dxf>
      <fill>
        <patternFill>
          <bgColor rgb="FFFF0000"/>
        </patternFill>
      </fill>
    </dxf>
    <dxf>
      <fill>
        <patternFill>
          <bgColor rgb="FFFFFF00"/>
        </patternFill>
      </fill>
    </dxf>
    <dxf>
      <fill>
        <patternFill>
          <bgColor theme="0" tint="-0.24994659260841701"/>
        </patternFill>
      </fill>
    </dxf>
    <dxf>
      <fill>
        <patternFill>
          <bgColor rgb="FFFF0000"/>
        </patternFill>
      </fill>
    </dxf>
    <dxf>
      <fill>
        <patternFill>
          <bgColor rgb="FFFFFF00"/>
        </patternFill>
      </fill>
    </dxf>
    <dxf>
      <fill>
        <patternFill>
          <bgColor theme="0" tint="-0.24994659260841701"/>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
      <fill>
        <patternFill>
          <bgColor rgb="FFFF3300"/>
        </patternFill>
      </fill>
    </dxf>
    <dxf>
      <fill>
        <patternFill>
          <bgColor rgb="FFE6A48A"/>
        </patternFill>
      </fill>
    </dxf>
    <dxf>
      <fill>
        <patternFill>
          <bgColor rgb="FF9FEF99"/>
        </patternFill>
      </fill>
    </dxf>
    <dxf>
      <fill>
        <patternFill>
          <bgColor rgb="FF33CC33"/>
        </patternFill>
      </fill>
    </dxf>
  </dxfs>
  <tableStyles count="0" defaultTableStyle="TableStyleMedium2" defaultPivotStyle="PivotStyleLight16"/>
  <colors>
    <mruColors>
      <color rgb="FFFDDAB3"/>
      <color rgb="FFFBFCB4"/>
      <color rgb="FFAEEEBF"/>
      <color rgb="FFB8CCE4"/>
      <color rgb="FFB8CCFF"/>
      <color rgb="FFFBD4B4"/>
      <color rgb="FFDAEEF3"/>
      <color rgb="FFFF3300"/>
      <color rgb="FF33CC33"/>
      <color rgb="FFFF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27.xml.rels><?xml version="1.0" encoding="UTF-8" standalone="yes"?>
<Relationships xmlns="http://schemas.openxmlformats.org/package/2006/relationships"><Relationship Id="rId1" Type="http://schemas.openxmlformats.org/officeDocument/2006/relationships/themeOverride" Target="../theme/themeOverride27.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28.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29.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3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3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3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33.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34.xml"/></Relationships>
</file>

<file path=xl/charts/_rels/chart35.xml.rels><?xml version="1.0" encoding="UTF-8" standalone="yes"?>
<Relationships xmlns="http://schemas.openxmlformats.org/package/2006/relationships"><Relationship Id="rId1" Type="http://schemas.openxmlformats.org/officeDocument/2006/relationships/themeOverride" Target="../theme/themeOverride35.xml"/></Relationships>
</file>

<file path=xl/charts/_rels/chart36.xml.rels><?xml version="1.0" encoding="UTF-8" standalone="yes"?>
<Relationships xmlns="http://schemas.openxmlformats.org/package/2006/relationships"><Relationship Id="rId1" Type="http://schemas.openxmlformats.org/officeDocument/2006/relationships/themeOverride" Target="../theme/themeOverride36.xml"/></Relationships>
</file>

<file path=xl/charts/_rels/chart37.xml.rels><?xml version="1.0" encoding="UTF-8" standalone="yes"?>
<Relationships xmlns="http://schemas.openxmlformats.org/package/2006/relationships"><Relationship Id="rId1" Type="http://schemas.openxmlformats.org/officeDocument/2006/relationships/themeOverride" Target="../theme/themeOverride37.xml"/></Relationships>
</file>

<file path=xl/charts/_rels/chart38.xml.rels><?xml version="1.0" encoding="UTF-8" standalone="yes"?>
<Relationships xmlns="http://schemas.openxmlformats.org/package/2006/relationships"><Relationship Id="rId1" Type="http://schemas.openxmlformats.org/officeDocument/2006/relationships/themeOverride" Target="../theme/themeOverride38.xml"/></Relationships>
</file>

<file path=xl/charts/_rels/chart39.xml.rels><?xml version="1.0" encoding="UTF-8" standalone="yes"?>
<Relationships xmlns="http://schemas.openxmlformats.org/package/2006/relationships"><Relationship Id="rId1" Type="http://schemas.openxmlformats.org/officeDocument/2006/relationships/themeOverride" Target="../theme/themeOverride39.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40.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xml"/><Relationship Id="rId1" Type="http://schemas.microsoft.com/office/2011/relationships/chartStyle" Target="style1.xml"/></Relationships>
</file>

<file path=xl/charts/_rels/chart42.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2.xml"/><Relationship Id="rId1" Type="http://schemas.microsoft.com/office/2011/relationships/chartStyle" Target="style2.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3.xml"/><Relationship Id="rId1" Type="http://schemas.microsoft.com/office/2011/relationships/chartStyle" Target="style3.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4.xml"/><Relationship Id="rId1" Type="http://schemas.microsoft.com/office/2011/relationships/chartStyle" Target="style4.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5.xml"/><Relationship Id="rId1" Type="http://schemas.microsoft.com/office/2011/relationships/chartStyle" Target="style5.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6.xml"/><Relationship Id="rId1" Type="http://schemas.microsoft.com/office/2011/relationships/chartStyle" Target="style6.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_rels/chart4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8.xml"/><Relationship Id="rId1" Type="http://schemas.microsoft.com/office/2011/relationships/chartStyle" Target="style8.xml"/></Relationships>
</file>

<file path=xl/charts/_rels/chart49.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9.xml"/><Relationship Id="rId1" Type="http://schemas.microsoft.com/office/2011/relationships/chartStyle" Target="style9.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0.xml"/><Relationship Id="rId1" Type="http://schemas.microsoft.com/office/2011/relationships/chartStyle" Target="style10.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1.xml"/><Relationship Id="rId1" Type="http://schemas.microsoft.com/office/2011/relationships/chartStyle" Target="style11.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2.xml"/><Relationship Id="rId1" Type="http://schemas.microsoft.com/office/2011/relationships/chartStyle" Target="style12.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9492470848551335E-2"/>
          <c:y val="1.6721311475409839E-2"/>
          <c:w val="0.92993727635897372"/>
          <c:h val="0.7720655918819751"/>
        </c:manualLayout>
      </c:layout>
      <c:lineChart>
        <c:grouping val="standard"/>
        <c:varyColors val="0"/>
        <c:ser>
          <c:idx val="1"/>
          <c:order val="0"/>
          <c:tx>
            <c:strRef>
              <c:f>'3 SISESTUSVORM'!$C$9</c:f>
              <c:strCache>
                <c:ptCount val="1"/>
                <c:pt idx="0">
                  <c:v>mehed</c:v>
                </c:pt>
              </c:strCache>
            </c:strRef>
          </c:tx>
          <c:spPr>
            <a:ln w="19050">
              <a:solidFill>
                <a:srgbClr val="646464"/>
              </a:solidFill>
              <a:prstDash val="solid"/>
            </a:ln>
          </c:spPr>
          <c:marker>
            <c:symbol val="square"/>
            <c:size val="5"/>
            <c:spPr>
              <a:solidFill>
                <a:schemeClr val="accent1"/>
              </a:solidFill>
              <a:ln>
                <a:no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SISESTUSVORM'!$D$9:$K$9</c:f>
              <c:numCache>
                <c:formatCode>#,##0</c:formatCode>
                <c:ptCount val="8"/>
                <c:pt idx="0">
                  <c:v>4850</c:v>
                </c:pt>
                <c:pt idx="1">
                  <c:v>4790</c:v>
                </c:pt>
                <c:pt idx="2">
                  <c:v>4540</c:v>
                </c:pt>
                <c:pt idx="3">
                  <c:v>4571</c:v>
                </c:pt>
                <c:pt idx="4">
                  <c:v>4518</c:v>
                </c:pt>
                <c:pt idx="5">
                  <c:v>4413</c:v>
                </c:pt>
                <c:pt idx="6">
                  <c:v>4385</c:v>
                </c:pt>
                <c:pt idx="7">
                  <c:v>4506</c:v>
                </c:pt>
              </c:numCache>
            </c:numRef>
          </c:val>
          <c:smooth val="0"/>
          <c:extLst>
            <c:ext xmlns:c16="http://schemas.microsoft.com/office/drawing/2014/chart" uri="{C3380CC4-5D6E-409C-BE32-E72D297353CC}">
              <c16:uniqueId val="{00000000-AF8F-4344-96B7-D0D838DF30F2}"/>
            </c:ext>
          </c:extLst>
        </c:ser>
        <c:ser>
          <c:idx val="2"/>
          <c:order val="1"/>
          <c:tx>
            <c:strRef>
              <c:f>'3 SISESTUSVORM'!$C$10</c:f>
              <c:strCache>
                <c:ptCount val="1"/>
                <c:pt idx="0">
                  <c:v>naised</c:v>
                </c:pt>
              </c:strCache>
            </c:strRef>
          </c:tx>
          <c:spPr>
            <a:ln w="19050">
              <a:solidFill>
                <a:srgbClr val="FFD200"/>
              </a:solidFill>
              <a:prstDash val="solid"/>
            </a:ln>
          </c:spPr>
          <c:marker>
            <c:spPr>
              <a:solidFill>
                <a:schemeClr val="accent2"/>
              </a:solidFill>
              <a:ln>
                <a:no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SISESTUSVORM'!$D$10:$K$10</c:f>
              <c:numCache>
                <c:formatCode>#,##0</c:formatCode>
                <c:ptCount val="8"/>
                <c:pt idx="0">
                  <c:v>5420</c:v>
                </c:pt>
                <c:pt idx="1">
                  <c:v>5280</c:v>
                </c:pt>
                <c:pt idx="2">
                  <c:v>5150</c:v>
                </c:pt>
                <c:pt idx="3">
                  <c:v>5017</c:v>
                </c:pt>
                <c:pt idx="4">
                  <c:v>4978</c:v>
                </c:pt>
                <c:pt idx="5">
                  <c:v>4889</c:v>
                </c:pt>
                <c:pt idx="6">
                  <c:v>4861</c:v>
                </c:pt>
                <c:pt idx="7">
                  <c:v>4845</c:v>
                </c:pt>
              </c:numCache>
            </c:numRef>
          </c:val>
          <c:smooth val="0"/>
          <c:extLst>
            <c:ext xmlns:c16="http://schemas.microsoft.com/office/drawing/2014/chart" uri="{C3380CC4-5D6E-409C-BE32-E72D297353CC}">
              <c16:uniqueId val="{00000001-AF8F-4344-96B7-D0D838DF30F2}"/>
            </c:ext>
          </c:extLst>
        </c:ser>
        <c:ser>
          <c:idx val="0"/>
          <c:order val="2"/>
          <c:tx>
            <c:strRef>
              <c:f>'3 SISESTUSVORM'!$C$12</c:f>
              <c:strCache>
                <c:ptCount val="1"/>
                <c:pt idx="0">
                  <c:v>tööealine elanikkond (vanuses 15–64)  </c:v>
                </c:pt>
              </c:strCache>
            </c:strRef>
          </c:tx>
          <c:spPr>
            <a:ln>
              <a:solidFill>
                <a:sysClr val="windowText" lastClr="000000"/>
              </a:solidFill>
            </a:ln>
          </c:spPr>
          <c:marker>
            <c:spPr>
              <a:solidFill>
                <a:sysClr val="windowText" lastClr="000000"/>
              </a:solidFill>
              <a:ln>
                <a:solidFill>
                  <a:sysClr val="windowText" lastClr="000000"/>
                </a:solid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'3 SISESTUSVORM'!$D$12:$K$12</c:f>
              <c:numCache>
                <c:formatCode>#,##0</c:formatCode>
                <c:ptCount val="8"/>
                <c:pt idx="0">
                  <c:v>6740</c:v>
                </c:pt>
                <c:pt idx="1">
                  <c:v>6560</c:v>
                </c:pt>
                <c:pt idx="2">
                  <c:v>6290</c:v>
                </c:pt>
                <c:pt idx="3">
                  <c:v>6184</c:v>
                </c:pt>
                <c:pt idx="4">
                  <c:v>6113</c:v>
                </c:pt>
                <c:pt idx="5">
                  <c:v>5940</c:v>
                </c:pt>
                <c:pt idx="6">
                  <c:v>5819</c:v>
                </c:pt>
                <c:pt idx="7">
                  <c:v>5937</c:v>
                </c:pt>
              </c:numCache>
            </c:numRef>
          </c:val>
          <c:smooth val="0"/>
          <c:extLst>
            <c:ext xmlns:c16="http://schemas.microsoft.com/office/drawing/2014/chart" uri="{C3380CC4-5D6E-409C-BE32-E72D297353CC}">
              <c16:uniqueId val="{00000002-AF8F-4344-96B7-D0D838DF30F2}"/>
            </c:ext>
          </c:extLst>
        </c:ser>
        <c:dLbls>
          <c:showLegendKey val="0"/>
          <c:showVal val="0"/>
          <c:showCatName val="0"/>
          <c:showSerName val="0"/>
          <c:showPercent val="0"/>
          <c:showBubbleSize val="0"/>
        </c:dLbls>
        <c:marker val="1"/>
        <c:smooth val="0"/>
        <c:axId val="548383552"/>
        <c:axId val="548385120"/>
      </c:lineChart>
      <c:catAx>
        <c:axId val="548383552"/>
        <c:scaling>
          <c:orientation val="minMax"/>
        </c:scaling>
        <c:delete val="0"/>
        <c:axPos val="b"/>
        <c:numFmt formatCode="General" sourceLinked="1"/>
        <c:majorTickMark val="out"/>
        <c:minorTickMark val="none"/>
        <c:tickLblPos val="low"/>
        <c:spPr>
          <a:ln>
            <a:solidFill>
              <a:srgbClr val="000000"/>
            </a:solidFill>
            <a:prstDash val="solid"/>
          </a:ln>
        </c:spPr>
        <c:crossAx val="548385120"/>
        <c:crosses val="autoZero"/>
        <c:auto val="1"/>
        <c:lblAlgn val="ctr"/>
        <c:lblOffset val="100"/>
        <c:noMultiLvlLbl val="0"/>
      </c:catAx>
      <c:valAx>
        <c:axId val="548385120"/>
        <c:scaling>
          <c:orientation val="minMax"/>
        </c:scaling>
        <c:delete val="0"/>
        <c:axPos val="l"/>
        <c:numFmt formatCode="#,##0" sourceLinked="0"/>
        <c:majorTickMark val="out"/>
        <c:minorTickMark val="none"/>
        <c:tickLblPos val="low"/>
        <c:spPr>
          <a:ln>
            <a:solidFill>
              <a:srgbClr val="000000"/>
            </a:solidFill>
            <a:prstDash val="solid"/>
          </a:ln>
        </c:spPr>
        <c:crossAx val="548383552"/>
        <c:crosses val="autoZero"/>
        <c:crossBetween val="between"/>
      </c:valAx>
      <c:spPr>
        <a:solidFill>
          <a:srgbClr val="FFFFFF"/>
        </a:solidFill>
        <a:ln w="25400">
          <a:noFill/>
        </a:ln>
      </c:spPr>
    </c:plotArea>
    <c:legend>
      <c:legendPos val="b"/>
      <c:layout>
        <c:manualLayout>
          <c:xMode val="edge"/>
          <c:yMode val="edge"/>
          <c:x val="0.31802452934123976"/>
          <c:y val="0.90240022013868515"/>
          <c:w val="0.55471351736552188"/>
          <c:h val="9.7599779861314684E-2"/>
        </c:manualLayout>
      </c:layout>
      <c:overlay val="0"/>
      <c:spPr>
        <a:ln w="25400">
          <a:noFill/>
        </a:ln>
      </c:spPr>
      <c:txPr>
        <a:bodyPr/>
        <a:lstStyle/>
        <a:p>
          <a:pPr rtl="0">
            <a:defRPr sz="800">
              <a:latin typeface="Arial Narrow"/>
              <a:ea typeface="Arial Narrow"/>
              <a:cs typeface="Arial Narrow"/>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Arial Narrow"/>
          <a:ea typeface="Arial Narrow"/>
          <a:cs typeface="Arial Narrow"/>
        </a:defRPr>
      </a:pPr>
      <a:endParaRPr lang="et-EE"/>
    </a:p>
  </c:txPr>
  <c:printSettings>
    <c:headerFooter/>
    <c:pageMargins b="0.75000000000000033" l="0.70000000000000029" r="0.70000000000000029" t="0.75000000000000033" header="0.30000000000000016" footer="0.30000000000000016"/>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1"/>
          <c:order val="0"/>
          <c:tx>
            <c:v>Eesti keelt emakeelena mitterääkivate elanike osakaal KOV-is</c:v>
          </c:tx>
          <c:spPr>
            <a:solidFill>
              <a:srgbClr val="7F7E8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'3 SISESTUSVORM'!$D$22:$K$22</c15:sqref>
                  </c15:fullRef>
                </c:ext>
              </c:extLst>
              <c:f>('3 SISESTUSVORM'!$D$22,'3 SISESTUSVORM'!$H$22)</c:f>
              <c:numCache>
                <c:formatCode>General</c:formatCode>
                <c:ptCount val="2"/>
                <c:pt idx="0">
                  <c:v>2000</c:v>
                </c:pt>
                <c:pt idx="1">
                  <c:v>2011</c:v>
                </c:pt>
              </c:numCache>
            </c:numRef>
          </c:cat>
          <c:val>
            <c:numRef>
              <c:extLst>
                <c:ext xmlns:c15="http://schemas.microsoft.com/office/drawing/2012/chart" uri="{02D57815-91ED-43cb-92C2-25804820EDAC}">
                  <c15:fullRef>
                    <c15:sqref>'3 SISESTUSVORM'!$D$50:$K$50</c15:sqref>
                  </c15:fullRef>
                </c:ext>
              </c:extLst>
              <c:f>('3 SISESTUSVORM'!$D$50,'3 SISESTUSVORM'!$H$50)</c:f>
              <c:numCache>
                <c:formatCode>0%</c:formatCode>
                <c:ptCount val="2"/>
                <c:pt idx="0">
                  <c:v>5.8654348962872582E-2</c:v>
                </c:pt>
                <c:pt idx="1">
                  <c:v>4.1920933934730696E-2</c:v>
                </c:pt>
              </c:numCache>
            </c:numRef>
          </c:val>
          <c:extLst>
            <c:ext xmlns:c16="http://schemas.microsoft.com/office/drawing/2014/chart" uri="{C3380CC4-5D6E-409C-BE32-E72D297353CC}">
              <c16:uniqueId val="{00000000-7FE1-461D-AECD-86B35EF24C36}"/>
            </c:ext>
          </c:extLst>
        </c:ser>
        <c:ser>
          <c:idx val="2"/>
          <c:order val="1"/>
          <c:tx>
            <c:v>Eesti keelt emakeelena mitterääkivate elanike osakaal Eestis kokku</c:v>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'3 SISESTUSVORM'!$D$22:$K$22</c15:sqref>
                  </c15:fullRef>
                </c:ext>
              </c:extLst>
              <c:f>('3 SISESTUSVORM'!$D$22,'3 SISESTUSVORM'!$H$22)</c:f>
              <c:numCache>
                <c:formatCode>General</c:formatCode>
                <c:ptCount val="2"/>
                <c:pt idx="0">
                  <c:v>2000</c:v>
                </c:pt>
                <c:pt idx="1">
                  <c:v>2011</c:v>
                </c:pt>
              </c:numCache>
            </c:numRef>
          </c:cat>
          <c:val>
            <c:numRef>
              <c:extLst>
                <c:ext xmlns:c15="http://schemas.microsoft.com/office/drawing/2012/chart" uri="{02D57815-91ED-43cb-92C2-25804820EDAC}">
                  <c15:fullRef>
                    <c15:sqref>'4 Eesti statistika'!$D$51:$K$51</c15:sqref>
                  </c15:fullRef>
                </c:ext>
              </c:extLst>
              <c:f>('4 Eesti statistika'!$D$51,'4 Eesti statistika'!$H$51)</c:f>
              <c:numCache>
                <c:formatCode>0%</c:formatCode>
                <c:ptCount val="2"/>
                <c:pt idx="0">
                  <c:v>0.32262321776696112</c:v>
                </c:pt>
                <c:pt idx="1">
                  <c:v>0.31368914825346628</c:v>
                </c:pt>
              </c:numCache>
            </c:numRef>
          </c:val>
          <c:extLst>
            <c:ext xmlns:c16="http://schemas.microsoft.com/office/drawing/2014/chart" uri="{C3380CC4-5D6E-409C-BE32-E72D297353CC}">
              <c16:uniqueId val="{00000001-7FE1-461D-AECD-86B35EF24C36}"/>
            </c:ext>
          </c:extLst>
        </c:ser>
        <c:dLbls>
          <c:showLegendKey val="0"/>
          <c:showVal val="0"/>
          <c:showCatName val="0"/>
          <c:showSerName val="0"/>
          <c:showPercent val="0"/>
          <c:showBubbleSize val="0"/>
        </c:dLbls>
        <c:gapWidth val="140"/>
        <c:overlap val="-40"/>
        <c:axId val="600195040"/>
        <c:axId val="600195432"/>
      </c:barChart>
      <c:catAx>
        <c:axId val="600195040"/>
        <c:scaling>
          <c:orientation val="minMax"/>
        </c:scaling>
        <c:delete val="0"/>
        <c:axPos val="b"/>
        <c:numFmt formatCode="General" sourceLinked="1"/>
        <c:majorTickMark val="out"/>
        <c:minorTickMark val="none"/>
        <c:tickLblPos val="low"/>
        <c:spPr>
          <a:ln>
            <a:solidFill>
              <a:srgbClr val="000000"/>
            </a:solidFill>
            <a:prstDash val="solid"/>
          </a:ln>
        </c:spPr>
        <c:crossAx val="600195432"/>
        <c:crosses val="autoZero"/>
        <c:auto val="1"/>
        <c:lblAlgn val="ctr"/>
        <c:lblOffset val="100"/>
        <c:noMultiLvlLbl val="0"/>
      </c:catAx>
      <c:valAx>
        <c:axId val="600195432"/>
        <c:scaling>
          <c:orientation val="minMax"/>
          <c:max val="0.5"/>
          <c:min val="0"/>
        </c:scaling>
        <c:delete val="0"/>
        <c:axPos val="l"/>
        <c:numFmt formatCode="0%" sourceLinked="0"/>
        <c:majorTickMark val="out"/>
        <c:minorTickMark val="none"/>
        <c:tickLblPos val="low"/>
        <c:spPr>
          <a:ln>
            <a:solidFill>
              <a:srgbClr val="000000"/>
            </a:solidFill>
            <a:prstDash val="solid"/>
          </a:ln>
        </c:spPr>
        <c:crossAx val="600195040"/>
        <c:crosses val="autoZero"/>
        <c:crossBetween val="between"/>
        <c:majorUnit val="0.1"/>
        <c:minorUnit val="1.0000000000000002E-2"/>
      </c:valAx>
      <c:spPr>
        <a:solidFill>
          <a:srgbClr val="FFFFFF"/>
        </a:solidFill>
        <a:ln w="25400">
          <a:noFill/>
        </a:ln>
      </c:spPr>
    </c:plotArea>
    <c:legend>
      <c:legendPos val="b"/>
      <c:overlay val="0"/>
      <c:spPr>
        <a:ln w="25400">
          <a:noFill/>
        </a:ln>
      </c:spPr>
      <c:txPr>
        <a:bodyPr/>
        <a:lstStyle/>
        <a:p>
          <a:pPr rtl="0">
            <a:defRPr sz="800">
              <a:latin typeface="Arial Narrow"/>
              <a:ea typeface="Arial Narrow"/>
              <a:cs typeface="Arial Narrow"/>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Arial Narrow"/>
          <a:ea typeface="Arial Narrow"/>
          <a:cs typeface="Arial Narrow"/>
        </a:defRPr>
      </a:pPr>
      <a:endParaRPr lang="et-EE"/>
    </a:p>
  </c:tx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t-EE"/>
              <a:t>Haridustase KOV-is</a:t>
            </a:r>
          </a:p>
        </c:rich>
      </c:tx>
      <c:overlay val="0"/>
    </c:title>
    <c:autoTitleDeleted val="0"/>
    <c:pivotFmts>
      <c:pivotFmt>
        <c:idx val="0"/>
        <c:spPr>
          <a:solidFill>
            <a:srgbClr val="7F7E82"/>
          </a:solidFill>
        </c:spPr>
        <c:marker>
          <c:symbol val="none"/>
        </c:marker>
        <c:dLbl>
          <c:idx val="0"/>
          <c:spPr/>
          <c:txPr>
            <a:bodyPr/>
            <a:lstStyle/>
            <a:p>
              <a:pPr>
                <a:defRPr/>
              </a:pPr>
              <a:endParaRPr lang="et-EE"/>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solidFill>
        </c:spPr>
        <c:marker>
          <c:symbol val="none"/>
        </c:marker>
        <c:dLbl>
          <c:idx val="0"/>
          <c:spPr/>
          <c:txPr>
            <a:bodyPr/>
            <a:lstStyle/>
            <a:p>
              <a:pPr>
                <a:defRPr/>
              </a:pPr>
              <a:endParaRPr lang="et-EE"/>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3"/>
          </a:solidFill>
        </c:spPr>
        <c:marker>
          <c:symbol val="none"/>
        </c:marker>
        <c:dLbl>
          <c:idx val="0"/>
          <c:spPr/>
          <c:txPr>
            <a:bodyPr/>
            <a:lstStyle/>
            <a:p>
              <a:pPr>
                <a:defRPr/>
              </a:pPr>
              <a:endParaRPr lang="et-EE"/>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CCCCCC"/>
          </a:solidFill>
        </c:spPr>
        <c:marker>
          <c:symbol val="none"/>
        </c:marker>
        <c:dLbl>
          <c:idx val="0"/>
          <c:spPr/>
          <c:txPr>
            <a:bodyPr/>
            <a:lstStyle/>
            <a:p>
              <a:pPr>
                <a:defRPr/>
              </a:pPr>
              <a:endParaRPr lang="et-EE"/>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percentStacked"/>
        <c:varyColors val="0"/>
        <c:ser>
          <c:idx val="1"/>
          <c:order val="0"/>
          <c:tx>
            <c:strRef>
              <c:f>'5 Raport_kontekst'!$B$194</c:f>
              <c:strCache>
                <c:ptCount val="1"/>
                <c:pt idx="0">
                  <c:v>Madal</c:v>
                </c:pt>
              </c:strCache>
            </c:strRef>
          </c:tx>
          <c:spPr>
            <a:solidFill>
              <a:srgbClr val="7F7E8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 Raport_kontekst'!$C$193:$D$193</c:f>
              <c:numCache>
                <c:formatCode>General</c:formatCode>
                <c:ptCount val="2"/>
                <c:pt idx="0">
                  <c:v>2000</c:v>
                </c:pt>
                <c:pt idx="1">
                  <c:v>2011</c:v>
                </c:pt>
              </c:numCache>
            </c:numRef>
          </c:cat>
          <c:val>
            <c:numRef>
              <c:f>'5 Raport_kontekst'!$C$194:$D$194</c:f>
              <c:numCache>
                <c:formatCode>0%</c:formatCode>
                <c:ptCount val="2"/>
                <c:pt idx="0">
                  <c:v>0.47763562431815926</c:v>
                </c:pt>
                <c:pt idx="1">
                  <c:v>0.36224077565311069</c:v>
                </c:pt>
              </c:numCache>
            </c:numRef>
          </c:val>
          <c:extLst>
            <c:ext xmlns:c16="http://schemas.microsoft.com/office/drawing/2014/chart" uri="{C3380CC4-5D6E-409C-BE32-E72D297353CC}">
              <c16:uniqueId val="{00000000-C797-4E1E-B72F-9EEDAC74B3CD}"/>
            </c:ext>
          </c:extLst>
        </c:ser>
        <c:ser>
          <c:idx val="2"/>
          <c:order val="1"/>
          <c:tx>
            <c:strRef>
              <c:f>'5 Raport_kontekst'!$B$195</c:f>
              <c:strCache>
                <c:ptCount val="1"/>
                <c:pt idx="0">
                  <c:v>Keskmine</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 Raport_kontekst'!$C$193:$D$193</c:f>
              <c:numCache>
                <c:formatCode>General</c:formatCode>
                <c:ptCount val="2"/>
                <c:pt idx="0">
                  <c:v>2000</c:v>
                </c:pt>
                <c:pt idx="1">
                  <c:v>2011</c:v>
                </c:pt>
              </c:numCache>
            </c:numRef>
          </c:cat>
          <c:val>
            <c:numRef>
              <c:f>'5 Raport_kontekst'!$C$195:$D$195</c:f>
              <c:numCache>
                <c:formatCode>0%</c:formatCode>
                <c:ptCount val="2"/>
                <c:pt idx="0">
                  <c:v>0.44490726966180699</c:v>
                </c:pt>
                <c:pt idx="1">
                  <c:v>0.47293293832480476</c:v>
                </c:pt>
              </c:numCache>
            </c:numRef>
          </c:val>
          <c:extLst>
            <c:ext xmlns:c16="http://schemas.microsoft.com/office/drawing/2014/chart" uri="{C3380CC4-5D6E-409C-BE32-E72D297353CC}">
              <c16:uniqueId val="{00000001-C797-4E1E-B72F-9EEDAC74B3CD}"/>
            </c:ext>
          </c:extLst>
        </c:ser>
        <c:ser>
          <c:idx val="0"/>
          <c:order val="2"/>
          <c:tx>
            <c:strRef>
              <c:f>'5 Raport_kontekst'!$B$196</c:f>
              <c:strCache>
                <c:ptCount val="1"/>
                <c:pt idx="0">
                  <c:v>Kõrge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 Raport_kontekst'!$C$193:$D$193</c:f>
              <c:numCache>
                <c:formatCode>General</c:formatCode>
                <c:ptCount val="2"/>
                <c:pt idx="0">
                  <c:v>2000</c:v>
                </c:pt>
                <c:pt idx="1">
                  <c:v>2011</c:v>
                </c:pt>
              </c:numCache>
            </c:numRef>
          </c:cat>
          <c:val>
            <c:numRef>
              <c:f>'5 Raport_kontekst'!$C$196:$D$196</c:f>
              <c:numCache>
                <c:formatCode>0%</c:formatCode>
                <c:ptCount val="2"/>
                <c:pt idx="0">
                  <c:v>7.7457106020033722E-2</c:v>
                </c:pt>
                <c:pt idx="1">
                  <c:v>0.16482628602208457</c:v>
                </c:pt>
              </c:numCache>
            </c:numRef>
          </c:val>
          <c:extLst>
            <c:ext xmlns:c16="http://schemas.microsoft.com/office/drawing/2014/chart" uri="{C3380CC4-5D6E-409C-BE32-E72D297353CC}">
              <c16:uniqueId val="{00000002-C797-4E1E-B72F-9EEDAC74B3CD}"/>
            </c:ext>
          </c:extLst>
        </c:ser>
        <c:dLbls>
          <c:showLegendKey val="0"/>
          <c:showVal val="0"/>
          <c:showCatName val="0"/>
          <c:showSerName val="0"/>
          <c:showPercent val="0"/>
          <c:showBubbleSize val="0"/>
        </c:dLbls>
        <c:gapWidth val="55"/>
        <c:overlap val="100"/>
        <c:axId val="600197784"/>
        <c:axId val="600197000"/>
      </c:barChart>
      <c:catAx>
        <c:axId val="600197784"/>
        <c:scaling>
          <c:orientation val="minMax"/>
        </c:scaling>
        <c:delete val="0"/>
        <c:axPos val="b"/>
        <c:numFmt formatCode="General" sourceLinked="1"/>
        <c:majorTickMark val="none"/>
        <c:minorTickMark val="none"/>
        <c:tickLblPos val="low"/>
        <c:spPr>
          <a:ln>
            <a:solidFill>
              <a:srgbClr val="000000"/>
            </a:solidFill>
            <a:prstDash val="solid"/>
          </a:ln>
        </c:spPr>
        <c:crossAx val="600197000"/>
        <c:crosses val="autoZero"/>
        <c:auto val="1"/>
        <c:lblAlgn val="ctr"/>
        <c:lblOffset val="100"/>
        <c:noMultiLvlLbl val="0"/>
      </c:catAx>
      <c:valAx>
        <c:axId val="600197000"/>
        <c:scaling>
          <c:orientation val="minMax"/>
        </c:scaling>
        <c:delete val="0"/>
        <c:axPos val="l"/>
        <c:majorGridlines/>
        <c:numFmt formatCode="0%" sourceLinked="0"/>
        <c:majorTickMark val="none"/>
        <c:minorTickMark val="none"/>
        <c:tickLblPos val="low"/>
        <c:spPr>
          <a:ln>
            <a:solidFill>
              <a:srgbClr val="000000"/>
            </a:solidFill>
            <a:prstDash val="solid"/>
          </a:ln>
        </c:spPr>
        <c:crossAx val="600197784"/>
        <c:crosses val="autoZero"/>
        <c:crossBetween val="between"/>
        <c:majorUnit val="0.2"/>
      </c:valAx>
      <c:spPr>
        <a:solidFill>
          <a:srgbClr val="FFFFFF"/>
        </a:solidFill>
        <a:ln w="25400">
          <a:noFill/>
        </a:ln>
      </c:spPr>
    </c:plotArea>
    <c:legend>
      <c:legendPos val="r"/>
      <c:overlay val="0"/>
      <c:spPr>
        <a:ln w="25400">
          <a:noFill/>
        </a:ln>
      </c:spPr>
      <c:txPr>
        <a:bodyPr/>
        <a:lstStyle/>
        <a:p>
          <a:pPr rtl="0">
            <a:defRPr/>
          </a:pPr>
          <a:endParaRPr lang="et-EE"/>
        </a:p>
      </c:txPr>
    </c:legend>
    <c:plotVisOnly val="1"/>
    <c:dispBlanksAs val="gap"/>
    <c:showDLblsOverMax val="0"/>
  </c:chart>
  <c:spPr>
    <a:ln w="25400">
      <a:noFill/>
    </a:ln>
  </c:spPr>
  <c:txPr>
    <a:bodyPr/>
    <a:lstStyle/>
    <a:p>
      <a:pPr>
        <a:defRPr sz="800" b="0">
          <a:solidFill>
            <a:srgbClr val="000000"/>
          </a:solidFill>
          <a:latin typeface="EYInterstate Light" panose="02000506000000020004" pitchFamily="2" charset="0"/>
          <a:ea typeface="Arial Narrow"/>
          <a:cs typeface="Arial Narrow"/>
        </a:defRPr>
      </a:pPr>
      <a:endParaRPr lang="et-EE"/>
    </a:p>
  </c:tx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t-EE"/>
              <a:t>Haridustase Eestis</a:t>
            </a:r>
          </a:p>
        </c:rich>
      </c:tx>
      <c:layout>
        <c:manualLayout>
          <c:xMode val="edge"/>
          <c:yMode val="edge"/>
          <c:x val="0.34437489063867022"/>
          <c:y val="2.2256469535099153E-2"/>
        </c:manualLayout>
      </c:layout>
      <c:overlay val="0"/>
    </c:title>
    <c:autoTitleDeleted val="0"/>
    <c:pivotFmts>
      <c:pivotFmt>
        <c:idx val="0"/>
        <c:spPr>
          <a:solidFill>
            <a:srgbClr val="7F7E82"/>
          </a:solidFill>
        </c:spPr>
        <c:marker>
          <c:symbol val="none"/>
        </c:marker>
        <c:dLbl>
          <c:idx val="0"/>
          <c:spPr/>
          <c:txPr>
            <a:bodyPr/>
            <a:lstStyle/>
            <a:p>
              <a:pPr>
                <a:defRPr/>
              </a:pPr>
              <a:endParaRPr lang="et-EE"/>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solidFill>
        </c:spPr>
        <c:marker>
          <c:symbol val="none"/>
        </c:marker>
        <c:dLbl>
          <c:idx val="0"/>
          <c:spPr/>
          <c:txPr>
            <a:bodyPr/>
            <a:lstStyle/>
            <a:p>
              <a:pPr>
                <a:defRPr/>
              </a:pPr>
              <a:endParaRPr lang="et-EE"/>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3"/>
          </a:solidFill>
        </c:spPr>
        <c:marker>
          <c:symbol val="none"/>
        </c:marker>
        <c:dLbl>
          <c:idx val="0"/>
          <c:spPr/>
          <c:txPr>
            <a:bodyPr/>
            <a:lstStyle/>
            <a:p>
              <a:pPr>
                <a:defRPr/>
              </a:pPr>
              <a:endParaRPr lang="et-EE"/>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CCCCCC"/>
          </a:solidFill>
        </c:spPr>
        <c:marker>
          <c:symbol val="none"/>
        </c:marker>
        <c:dLbl>
          <c:idx val="0"/>
          <c:spPr/>
          <c:txPr>
            <a:bodyPr/>
            <a:lstStyle/>
            <a:p>
              <a:pPr>
                <a:defRPr/>
              </a:pPr>
              <a:endParaRPr lang="et-EE"/>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percentStacked"/>
        <c:varyColors val="0"/>
        <c:ser>
          <c:idx val="1"/>
          <c:order val="0"/>
          <c:tx>
            <c:strRef>
              <c:f>'5 Raport_kontekst'!$B$194</c:f>
              <c:strCache>
                <c:ptCount val="1"/>
                <c:pt idx="0">
                  <c:v>Madal</c:v>
                </c:pt>
              </c:strCache>
            </c:strRef>
          </c:tx>
          <c:spPr>
            <a:solidFill>
              <a:srgbClr val="7F7E8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 Raport_kontekst'!$H$193:$I$193</c:f>
              <c:numCache>
                <c:formatCode>General</c:formatCode>
                <c:ptCount val="2"/>
                <c:pt idx="0">
                  <c:v>2000</c:v>
                </c:pt>
                <c:pt idx="1">
                  <c:v>2011</c:v>
                </c:pt>
              </c:numCache>
            </c:numRef>
          </c:cat>
          <c:val>
            <c:numRef>
              <c:f>'5 Raport_kontekst'!$H$194:$I$194</c:f>
              <c:numCache>
                <c:formatCode>0%</c:formatCode>
                <c:ptCount val="2"/>
                <c:pt idx="0">
                  <c:v>0.39196661372014263</c:v>
                </c:pt>
                <c:pt idx="1">
                  <c:v>0.29023763173675332</c:v>
                </c:pt>
              </c:numCache>
            </c:numRef>
          </c:val>
          <c:extLst>
            <c:ext xmlns:c16="http://schemas.microsoft.com/office/drawing/2014/chart" uri="{C3380CC4-5D6E-409C-BE32-E72D297353CC}">
              <c16:uniqueId val="{00000000-5321-49C7-ACDE-47C5F1F90AD6}"/>
            </c:ext>
          </c:extLst>
        </c:ser>
        <c:ser>
          <c:idx val="2"/>
          <c:order val="1"/>
          <c:tx>
            <c:strRef>
              <c:f>'5 Raport_kontekst'!$B$195</c:f>
              <c:strCache>
                <c:ptCount val="1"/>
                <c:pt idx="0">
                  <c:v>Keskmine</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 Raport_kontekst'!$H$193:$I$193</c:f>
              <c:numCache>
                <c:formatCode>General</c:formatCode>
                <c:ptCount val="2"/>
                <c:pt idx="0">
                  <c:v>2000</c:v>
                </c:pt>
                <c:pt idx="1">
                  <c:v>2011</c:v>
                </c:pt>
              </c:numCache>
            </c:numRef>
          </c:cat>
          <c:val>
            <c:numRef>
              <c:f>'5 Raport_kontekst'!$H$195:$I$195</c:f>
              <c:numCache>
                <c:formatCode>0%</c:formatCode>
                <c:ptCount val="2"/>
                <c:pt idx="0">
                  <c:v>0.4774577676546688</c:v>
                </c:pt>
                <c:pt idx="1">
                  <c:v>0.40879763229948668</c:v>
                </c:pt>
              </c:numCache>
            </c:numRef>
          </c:val>
          <c:extLst>
            <c:ext xmlns:c16="http://schemas.microsoft.com/office/drawing/2014/chart" uri="{C3380CC4-5D6E-409C-BE32-E72D297353CC}">
              <c16:uniqueId val="{00000001-5321-49C7-ACDE-47C5F1F90AD6}"/>
            </c:ext>
          </c:extLst>
        </c:ser>
        <c:ser>
          <c:idx val="0"/>
          <c:order val="2"/>
          <c:tx>
            <c:strRef>
              <c:f>'5 Raport_kontekst'!$B$196</c:f>
              <c:strCache>
                <c:ptCount val="1"/>
                <c:pt idx="0">
                  <c:v>Kõrge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 Raport_kontekst'!$H$193:$I$193</c:f>
              <c:numCache>
                <c:formatCode>General</c:formatCode>
                <c:ptCount val="2"/>
                <c:pt idx="0">
                  <c:v>2000</c:v>
                </c:pt>
                <c:pt idx="1">
                  <c:v>2011</c:v>
                </c:pt>
              </c:numCache>
            </c:numRef>
          </c:cat>
          <c:val>
            <c:numRef>
              <c:f>'5 Raport_kontekst'!$H$196:$I$196</c:f>
              <c:numCache>
                <c:formatCode>0%</c:formatCode>
                <c:ptCount val="2"/>
                <c:pt idx="0">
                  <c:v>0.13057561862518857</c:v>
                </c:pt>
                <c:pt idx="1">
                  <c:v>0.30096473596376</c:v>
                </c:pt>
              </c:numCache>
            </c:numRef>
          </c:val>
          <c:extLst>
            <c:ext xmlns:c16="http://schemas.microsoft.com/office/drawing/2014/chart" uri="{C3380CC4-5D6E-409C-BE32-E72D297353CC}">
              <c16:uniqueId val="{00000002-5321-49C7-ACDE-47C5F1F90AD6}"/>
            </c:ext>
          </c:extLst>
        </c:ser>
        <c:dLbls>
          <c:showLegendKey val="0"/>
          <c:showVal val="0"/>
          <c:showCatName val="0"/>
          <c:showSerName val="0"/>
          <c:showPercent val="0"/>
          <c:showBubbleSize val="0"/>
        </c:dLbls>
        <c:gapWidth val="55"/>
        <c:overlap val="100"/>
        <c:axId val="600194648"/>
        <c:axId val="600194256"/>
      </c:barChart>
      <c:catAx>
        <c:axId val="600194648"/>
        <c:scaling>
          <c:orientation val="minMax"/>
        </c:scaling>
        <c:delete val="0"/>
        <c:axPos val="b"/>
        <c:numFmt formatCode="General" sourceLinked="1"/>
        <c:majorTickMark val="none"/>
        <c:minorTickMark val="none"/>
        <c:tickLblPos val="low"/>
        <c:spPr>
          <a:ln>
            <a:solidFill>
              <a:srgbClr val="000000"/>
            </a:solidFill>
            <a:prstDash val="solid"/>
          </a:ln>
        </c:spPr>
        <c:crossAx val="600194256"/>
        <c:crosses val="autoZero"/>
        <c:auto val="1"/>
        <c:lblAlgn val="ctr"/>
        <c:lblOffset val="100"/>
        <c:noMultiLvlLbl val="0"/>
      </c:catAx>
      <c:valAx>
        <c:axId val="600194256"/>
        <c:scaling>
          <c:orientation val="minMax"/>
        </c:scaling>
        <c:delete val="0"/>
        <c:axPos val="l"/>
        <c:majorGridlines/>
        <c:numFmt formatCode="0%" sourceLinked="0"/>
        <c:majorTickMark val="none"/>
        <c:minorTickMark val="none"/>
        <c:tickLblPos val="low"/>
        <c:spPr>
          <a:ln>
            <a:solidFill>
              <a:srgbClr val="000000"/>
            </a:solidFill>
            <a:prstDash val="solid"/>
          </a:ln>
        </c:spPr>
        <c:crossAx val="600194648"/>
        <c:crosses val="autoZero"/>
        <c:crossBetween val="between"/>
        <c:majorUnit val="0.2"/>
      </c:valAx>
      <c:spPr>
        <a:solidFill>
          <a:srgbClr val="FFFFFF"/>
        </a:solidFill>
        <a:ln w="25400">
          <a:noFill/>
        </a:ln>
      </c:spPr>
    </c:plotArea>
    <c:legend>
      <c:legendPos val="r"/>
      <c:overlay val="0"/>
      <c:spPr>
        <a:ln w="25400">
          <a:noFill/>
        </a:ln>
      </c:spPr>
      <c:txPr>
        <a:bodyPr/>
        <a:lstStyle/>
        <a:p>
          <a:pPr rtl="0">
            <a:defRPr/>
          </a:pPr>
          <a:endParaRPr lang="et-EE"/>
        </a:p>
      </c:txPr>
    </c:legend>
    <c:plotVisOnly val="1"/>
    <c:dispBlanksAs val="gap"/>
    <c:showDLblsOverMax val="0"/>
  </c:chart>
  <c:spPr>
    <a:ln w="25400">
      <a:noFill/>
    </a:ln>
  </c:spPr>
  <c:txPr>
    <a:bodyPr/>
    <a:lstStyle/>
    <a:p>
      <a:pPr>
        <a:defRPr sz="800" b="0">
          <a:solidFill>
            <a:srgbClr val="000000"/>
          </a:solidFill>
          <a:latin typeface="EYInterstate Light" panose="02000506000000020004" pitchFamily="2" charset="0"/>
          <a:ea typeface="Arial Narrow"/>
          <a:cs typeface="Arial Narrow"/>
        </a:defRPr>
      </a:pPr>
      <a:endParaRPr lang="et-EE"/>
    </a:p>
  </c:tx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0"/>
          <c:tx>
            <c:v>Rändesaldo KOV-is</c:v>
          </c:tx>
          <c:spPr>
            <a:ln w="19050">
              <a:solidFill>
                <a:srgbClr val="646464"/>
              </a:solidFill>
              <a:prstDash val="solid"/>
            </a:ln>
          </c:spPr>
          <c:marker>
            <c:symbol val="square"/>
            <c:size val="5"/>
            <c:spPr>
              <a:solidFill>
                <a:schemeClr val="accent1"/>
              </a:solidFill>
              <a:ln>
                <a:noFill/>
              </a:ln>
            </c:spPr>
          </c:marker>
          <c:cat>
            <c:numRef>
              <c:f>'3 SISESTUSVORM'!$D$27:$K$27</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SISESTUSVORM'!$D$32:$J$32</c:f>
              <c:numCache>
                <c:formatCode>General</c:formatCode>
                <c:ptCount val="7"/>
              </c:numCache>
            </c:numRef>
          </c:val>
          <c:smooth val="0"/>
          <c:extLst>
            <c:ext xmlns:c16="http://schemas.microsoft.com/office/drawing/2014/chart" uri="{C3380CC4-5D6E-409C-BE32-E72D297353CC}">
              <c16:uniqueId val="{00000000-7F61-4BF9-90A6-E72B5173A87A}"/>
            </c:ext>
          </c:extLst>
        </c:ser>
        <c:dLbls>
          <c:showLegendKey val="0"/>
          <c:showVal val="0"/>
          <c:showCatName val="0"/>
          <c:showSerName val="0"/>
          <c:showPercent val="0"/>
          <c:showBubbleSize val="0"/>
        </c:dLbls>
        <c:marker val="1"/>
        <c:smooth val="0"/>
        <c:axId val="652342120"/>
        <c:axId val="652343688"/>
      </c:lineChart>
      <c:catAx>
        <c:axId val="652342120"/>
        <c:scaling>
          <c:orientation val="minMax"/>
        </c:scaling>
        <c:delete val="0"/>
        <c:axPos val="b"/>
        <c:numFmt formatCode="General" sourceLinked="1"/>
        <c:majorTickMark val="none"/>
        <c:minorTickMark val="none"/>
        <c:tickLblPos val="low"/>
        <c:spPr>
          <a:ln>
            <a:solidFill>
              <a:srgbClr val="000000"/>
            </a:solidFill>
            <a:prstDash val="solid"/>
          </a:ln>
        </c:spPr>
        <c:crossAx val="652343688"/>
        <c:crosses val="autoZero"/>
        <c:auto val="1"/>
        <c:lblAlgn val="ctr"/>
        <c:lblOffset val="100"/>
        <c:noMultiLvlLbl val="0"/>
      </c:catAx>
      <c:valAx>
        <c:axId val="652343688"/>
        <c:scaling>
          <c:orientation val="minMax"/>
        </c:scaling>
        <c:delete val="0"/>
        <c:axPos val="l"/>
        <c:majorGridlines/>
        <c:title>
          <c:tx>
            <c:rich>
              <a:bodyPr/>
              <a:lstStyle/>
              <a:p>
                <a:pPr>
                  <a:defRPr/>
                </a:pPr>
                <a:r>
                  <a:rPr lang="et-EE"/>
                  <a:t>inimeste</a:t>
                </a:r>
                <a:r>
                  <a:rPr lang="et-EE" baseline="0"/>
                  <a:t> arv</a:t>
                </a:r>
                <a:endParaRPr lang="et-EE"/>
              </a:p>
            </c:rich>
          </c:tx>
          <c:overlay val="0"/>
        </c:title>
        <c:numFmt formatCode="#,##0" sourceLinked="0"/>
        <c:majorTickMark val="none"/>
        <c:minorTickMark val="none"/>
        <c:tickLblPos val="low"/>
        <c:spPr>
          <a:ln w="9525">
            <a:noFill/>
          </a:ln>
        </c:spPr>
        <c:crossAx val="652342120"/>
        <c:crosses val="autoZero"/>
        <c:crossBetween val="between"/>
      </c:valAx>
      <c:spPr>
        <a:solidFill>
          <a:srgbClr val="FFFFFF"/>
        </a:solidFill>
        <a:ln w="25400">
          <a:noFill/>
        </a:ln>
      </c:spPr>
    </c:plotArea>
    <c:legend>
      <c:legendPos val="b"/>
      <c:overlay val="0"/>
      <c:spPr>
        <a:ln w="25400">
          <a:noFill/>
        </a:ln>
      </c:spPr>
      <c:txPr>
        <a:bodyPr/>
        <a:lstStyle/>
        <a:p>
          <a:pPr rtl="0">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EYInterstate Light" panose="02000506000000020004" pitchFamily="2" charset="0"/>
          <a:ea typeface="Arial Narrow"/>
          <a:cs typeface="Arial Narrow"/>
        </a:defRPr>
      </a:pPr>
      <a:endParaRPr lang="et-EE"/>
    </a:p>
  </c:txPr>
  <c:printSettings>
    <c:headerFooter/>
    <c:pageMargins b="0.75000000000000033" l="0.70000000000000029" r="0.70000000000000029" t="0.75000000000000033" header="0.30000000000000016" footer="0.30000000000000016"/>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t-EE"/>
              <a:t>Laste osakaal rahvastikust</a:t>
            </a:r>
          </a:p>
        </c:rich>
      </c:tx>
      <c:overlay val="0"/>
    </c:title>
    <c:autoTitleDeleted val="0"/>
    <c:plotArea>
      <c:layout>
        <c:manualLayout>
          <c:layoutTarget val="inner"/>
          <c:xMode val="edge"/>
          <c:yMode val="edge"/>
          <c:x val="6.6282686886361422E-2"/>
          <c:y val="4.2575376194321682E-2"/>
          <c:w val="0.92993727635897372"/>
          <c:h val="0.7720655918819751"/>
        </c:manualLayout>
      </c:layout>
      <c:lineChart>
        <c:grouping val="standard"/>
        <c:varyColors val="0"/>
        <c:ser>
          <c:idx val="1"/>
          <c:order val="0"/>
          <c:tx>
            <c:v>Laste osakaal rahvastikust KOV-is</c:v>
          </c:tx>
          <c:spPr>
            <a:ln w="19050">
              <a:solidFill>
                <a:srgbClr val="646464"/>
              </a:solidFill>
              <a:prstDash val="solid"/>
            </a:ln>
          </c:spPr>
          <c:marker>
            <c:symbol val="square"/>
            <c:size val="5"/>
            <c:spPr>
              <a:solidFill>
                <a:schemeClr val="accent1"/>
              </a:solidFill>
              <a:ln>
                <a:noFill/>
              </a:ln>
            </c:spPr>
          </c:marker>
          <c:dLbls>
            <c:dLbl>
              <c:idx val="0"/>
              <c:layout>
                <c:manualLayout>
                  <c:x val="-4.6013414989792924E-2"/>
                  <c:y val="-5.60065055909989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F1-42EA-BEB4-62E99E0B5867}"/>
                </c:ext>
              </c:extLst>
            </c:dLbl>
            <c:dLbl>
              <c:idx val="1"/>
              <c:layout>
                <c:manualLayout>
                  <c:x val="-3.9840575483620182E-2"/>
                  <c:y val="-5.60065055909989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F1-42EA-BEB4-62E99E0B5867}"/>
                </c:ext>
              </c:extLst>
            </c:dLbl>
            <c:dLbl>
              <c:idx val="2"/>
              <c:layout>
                <c:manualLayout>
                  <c:x val="-4.1898188652344306E-2"/>
                  <c:y val="-6.90464370440836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F1-42EA-BEB4-62E99E0B5867}"/>
                </c:ext>
              </c:extLst>
            </c:dLbl>
            <c:dLbl>
              <c:idx val="3"/>
              <c:layout>
                <c:manualLayout>
                  <c:x val="-4.8611516153073461E-3"/>
                  <c:y val="-5.60065055909989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F1-42EA-BEB4-62E99E0B5867}"/>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SISESTUSVORM'!$H$21:$K$21</c:f>
              <c:numCache>
                <c:formatCode>0%</c:formatCode>
                <c:ptCount val="4"/>
                <c:pt idx="0">
                  <c:v>0.18101172246277325</c:v>
                </c:pt>
                <c:pt idx="1">
                  <c:v>0.1691034186196517</c:v>
                </c:pt>
                <c:pt idx="2">
                  <c:v>0.17131732641142117</c:v>
                </c:pt>
                <c:pt idx="3">
                  <c:v>0.1814779168003422</c:v>
                </c:pt>
              </c:numCache>
            </c:numRef>
          </c:val>
          <c:smooth val="0"/>
          <c:extLst>
            <c:ext xmlns:c16="http://schemas.microsoft.com/office/drawing/2014/chart" uri="{C3380CC4-5D6E-409C-BE32-E72D297353CC}">
              <c16:uniqueId val="{00000004-CBF1-42EA-BEB4-62E99E0B5867}"/>
            </c:ext>
          </c:extLst>
        </c:ser>
        <c:ser>
          <c:idx val="2"/>
          <c:order val="1"/>
          <c:tx>
            <c:v>Laste osakaal rahvastikust Eestis</c:v>
          </c:tx>
          <c:spPr>
            <a:ln w="19050">
              <a:solidFill>
                <a:srgbClr val="FFD200"/>
              </a:solidFill>
              <a:prstDash val="solid"/>
            </a:ln>
          </c:spPr>
          <c:marker>
            <c:spPr>
              <a:solidFill>
                <a:schemeClr val="accent2"/>
              </a:solidFill>
              <a:ln>
                <a:no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'4 Eesti statistika'!$H$22:$K$22</c:f>
              <c:numCache>
                <c:formatCode>0%</c:formatCode>
                <c:ptCount val="4"/>
                <c:pt idx="0">
                  <c:v>0.18401665538549536</c:v>
                </c:pt>
                <c:pt idx="1">
                  <c:v>0.18459006161309038</c:v>
                </c:pt>
                <c:pt idx="2">
                  <c:v>0.18516224495922312</c:v>
                </c:pt>
                <c:pt idx="3">
                  <c:v>0.1861024876053762</c:v>
                </c:pt>
              </c:numCache>
            </c:numRef>
          </c:val>
          <c:smooth val="0"/>
          <c:extLst>
            <c:ext xmlns:c16="http://schemas.microsoft.com/office/drawing/2014/chart" uri="{C3380CC4-5D6E-409C-BE32-E72D297353CC}">
              <c16:uniqueId val="{00000005-CBF1-42EA-BEB4-62E99E0B5867}"/>
            </c:ext>
          </c:extLst>
        </c:ser>
        <c:dLbls>
          <c:showLegendKey val="0"/>
          <c:showVal val="0"/>
          <c:showCatName val="0"/>
          <c:showSerName val="0"/>
          <c:showPercent val="0"/>
          <c:showBubbleSize val="0"/>
        </c:dLbls>
        <c:marker val="1"/>
        <c:smooth val="0"/>
        <c:axId val="652343296"/>
        <c:axId val="652344472"/>
      </c:lineChart>
      <c:catAx>
        <c:axId val="652343296"/>
        <c:scaling>
          <c:orientation val="minMax"/>
        </c:scaling>
        <c:delete val="0"/>
        <c:axPos val="b"/>
        <c:numFmt formatCode="General" sourceLinked="1"/>
        <c:majorTickMark val="out"/>
        <c:minorTickMark val="none"/>
        <c:tickLblPos val="low"/>
        <c:spPr>
          <a:ln>
            <a:solidFill>
              <a:srgbClr val="000000"/>
            </a:solidFill>
            <a:prstDash val="solid"/>
          </a:ln>
        </c:spPr>
        <c:crossAx val="652344472"/>
        <c:crosses val="autoZero"/>
        <c:auto val="1"/>
        <c:lblAlgn val="ctr"/>
        <c:lblOffset val="100"/>
        <c:noMultiLvlLbl val="0"/>
      </c:catAx>
      <c:valAx>
        <c:axId val="652344472"/>
        <c:scaling>
          <c:orientation val="minMax"/>
          <c:max val="0.30000000000000004"/>
          <c:min val="0.1"/>
        </c:scaling>
        <c:delete val="0"/>
        <c:axPos val="l"/>
        <c:numFmt formatCode="0%" sourceLinked="0"/>
        <c:majorTickMark val="out"/>
        <c:minorTickMark val="none"/>
        <c:tickLblPos val="low"/>
        <c:spPr>
          <a:ln>
            <a:solidFill>
              <a:srgbClr val="000000"/>
            </a:solidFill>
            <a:prstDash val="solid"/>
          </a:ln>
        </c:spPr>
        <c:crossAx val="652343296"/>
        <c:crosses val="autoZero"/>
        <c:crossBetween val="between"/>
        <c:majorUnit val="0.1"/>
      </c:valAx>
      <c:spPr>
        <a:solidFill>
          <a:srgbClr val="FFFFFF"/>
        </a:solidFill>
        <a:ln w="25400">
          <a:noFill/>
        </a:ln>
      </c:spPr>
    </c:plotArea>
    <c:legend>
      <c:legendPos val="b"/>
      <c:layout>
        <c:manualLayout>
          <c:xMode val="edge"/>
          <c:yMode val="edge"/>
          <c:x val="6.6995722756877624E-2"/>
          <c:y val="0.90240022013868515"/>
          <c:w val="0.8044253264638217"/>
          <c:h val="9.7599779861314684E-2"/>
        </c:manualLayout>
      </c:layout>
      <c:overlay val="0"/>
      <c:spPr>
        <a:ln w="25400">
          <a:noFill/>
        </a:ln>
      </c:spPr>
      <c:txPr>
        <a:bodyPr/>
        <a:lstStyle/>
        <a:p>
          <a:pPr rtl="0">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EYInterstate Light" panose="02000506000000020004" pitchFamily="2" charset="0"/>
          <a:ea typeface="Arial Narrow"/>
          <a:cs typeface="Arial Narrow"/>
        </a:defRPr>
      </a:pPr>
      <a:endParaRPr lang="et-EE"/>
    </a:p>
  </c:txPr>
  <c:printSettings>
    <c:headerFooter/>
    <c:pageMargins b="0.75000000000000033" l="0.70000000000000029" r="0.70000000000000029" t="0.75000000000000033" header="0.30000000000000016" footer="0.30000000000000016"/>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367658154725924E-2"/>
          <c:y val="2.9535444741236937E-2"/>
          <c:w val="0.90518722880835967"/>
          <c:h val="0.73946576324926327"/>
        </c:manualLayout>
      </c:layout>
      <c:lineChart>
        <c:grouping val="standard"/>
        <c:varyColors val="0"/>
        <c:ser>
          <c:idx val="1"/>
          <c:order val="0"/>
          <c:tx>
            <c:v>Iibe kordaja KOV-is</c:v>
          </c:tx>
          <c:spPr>
            <a:ln w="19050">
              <a:solidFill>
                <a:srgbClr val="646464"/>
              </a:solidFill>
              <a:prstDash val="solid"/>
            </a:ln>
          </c:spPr>
          <c:marker>
            <c:symbol val="square"/>
            <c:size val="5"/>
            <c:spPr>
              <a:solidFill>
                <a:schemeClr val="accent1"/>
              </a:solidFill>
              <a:ln>
                <a:noFill/>
              </a:ln>
            </c:spPr>
          </c:marker>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SISESTUSVORM'!$D$45:$J$45</c:f>
              <c:numCache>
                <c:formatCode>0.0</c:formatCode>
                <c:ptCount val="7"/>
                <c:pt idx="0">
                  <c:v>0</c:v>
                </c:pt>
                <c:pt idx="1">
                  <c:v>0</c:v>
                </c:pt>
                <c:pt idx="2">
                  <c:v>0</c:v>
                </c:pt>
                <c:pt idx="3">
                  <c:v>0</c:v>
                </c:pt>
                <c:pt idx="4">
                  <c:v>0</c:v>
                </c:pt>
                <c:pt idx="5">
                  <c:v>0</c:v>
                </c:pt>
                <c:pt idx="6">
                  <c:v>-6.9219121782392383</c:v>
                </c:pt>
              </c:numCache>
            </c:numRef>
          </c:val>
          <c:smooth val="0"/>
          <c:extLst>
            <c:ext xmlns:c16="http://schemas.microsoft.com/office/drawing/2014/chart" uri="{C3380CC4-5D6E-409C-BE32-E72D297353CC}">
              <c16:uniqueId val="{00000000-8585-4B73-B34C-96CBFAA7E8BB}"/>
            </c:ext>
          </c:extLst>
        </c:ser>
        <c:ser>
          <c:idx val="2"/>
          <c:order val="1"/>
          <c:tx>
            <c:v>Iibe kordaja Eestis keskmiselt</c:v>
          </c:tx>
          <c:spPr>
            <a:ln w="19050">
              <a:solidFill>
                <a:srgbClr val="FFD200"/>
              </a:solidFill>
              <a:prstDash val="solid"/>
            </a:ln>
          </c:spPr>
          <c:marker>
            <c:spPr>
              <a:solidFill>
                <a:schemeClr val="accent2"/>
              </a:solidFill>
              <a:ln>
                <a:noFill/>
              </a:ln>
            </c:spPr>
          </c:marker>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'4 Eesti statistika'!$D$46:$J$46</c:f>
              <c:numCache>
                <c:formatCode>0.00</c:formatCode>
                <c:ptCount val="7"/>
                <c:pt idx="0">
                  <c:v>-0.48339858342548037</c:v>
                </c:pt>
                <c:pt idx="1">
                  <c:v>-0.23807028313893422</c:v>
                </c:pt>
                <c:pt idx="2">
                  <c:v>2.6250853152727464E-2</c:v>
                </c:pt>
                <c:pt idx="3">
                  <c:v>-0.42492065640840515</c:v>
                </c:pt>
                <c:pt idx="4">
                  <c:v>-1.0519031977404454</c:v>
                </c:pt>
                <c:pt idx="5">
                  <c:v>-1.297556231224066</c:v>
                </c:pt>
                <c:pt idx="6">
                  <c:v>-1.4690470345845439</c:v>
                </c:pt>
              </c:numCache>
            </c:numRef>
          </c:val>
          <c:smooth val="0"/>
          <c:extLst>
            <c:ext xmlns:c16="http://schemas.microsoft.com/office/drawing/2014/chart" uri="{C3380CC4-5D6E-409C-BE32-E72D297353CC}">
              <c16:uniqueId val="{00000001-8585-4B73-B34C-96CBFAA7E8BB}"/>
            </c:ext>
          </c:extLst>
        </c:ser>
        <c:dLbls>
          <c:showLegendKey val="0"/>
          <c:showVal val="0"/>
          <c:showCatName val="0"/>
          <c:showSerName val="0"/>
          <c:showPercent val="0"/>
          <c:showBubbleSize val="0"/>
        </c:dLbls>
        <c:marker val="1"/>
        <c:smooth val="0"/>
        <c:axId val="652341336"/>
        <c:axId val="652342512"/>
      </c:lineChart>
      <c:catAx>
        <c:axId val="652341336"/>
        <c:scaling>
          <c:orientation val="minMax"/>
        </c:scaling>
        <c:delete val="0"/>
        <c:axPos val="b"/>
        <c:numFmt formatCode="General" sourceLinked="1"/>
        <c:majorTickMark val="out"/>
        <c:minorTickMark val="none"/>
        <c:tickLblPos val="low"/>
        <c:spPr>
          <a:ln>
            <a:solidFill>
              <a:srgbClr val="000000"/>
            </a:solidFill>
            <a:prstDash val="solid"/>
          </a:ln>
        </c:spPr>
        <c:crossAx val="652342512"/>
        <c:crosses val="autoZero"/>
        <c:auto val="1"/>
        <c:lblAlgn val="ctr"/>
        <c:lblOffset val="100"/>
        <c:noMultiLvlLbl val="0"/>
      </c:catAx>
      <c:valAx>
        <c:axId val="652342512"/>
        <c:scaling>
          <c:orientation val="minMax"/>
        </c:scaling>
        <c:delete val="0"/>
        <c:axPos val="l"/>
        <c:numFmt formatCode="#,##0.0" sourceLinked="0"/>
        <c:majorTickMark val="out"/>
        <c:minorTickMark val="none"/>
        <c:tickLblPos val="low"/>
        <c:spPr>
          <a:ln>
            <a:solidFill>
              <a:srgbClr val="000000"/>
            </a:solidFill>
            <a:prstDash val="solid"/>
          </a:ln>
        </c:spPr>
        <c:crossAx val="652341336"/>
        <c:crosses val="autoZero"/>
        <c:crossBetween val="between"/>
        <c:majorUnit val="0.5"/>
      </c:valAx>
      <c:spPr>
        <a:solidFill>
          <a:srgbClr val="FFFFFF"/>
        </a:solidFill>
        <a:ln w="25400">
          <a:noFill/>
        </a:ln>
      </c:spPr>
    </c:plotArea>
    <c:legend>
      <c:legendPos val="b"/>
      <c:layout>
        <c:manualLayout>
          <c:xMode val="edge"/>
          <c:yMode val="edge"/>
          <c:x val="0.26002371724060208"/>
          <c:y val="0.88936028868560046"/>
          <c:w val="0.47170252564901666"/>
          <c:h val="9.7599779861314684E-2"/>
        </c:manualLayout>
      </c:layout>
      <c:overlay val="0"/>
      <c:spPr>
        <a:ln w="25400">
          <a:noFill/>
        </a:ln>
      </c:spPr>
      <c:txPr>
        <a:bodyPr/>
        <a:lstStyle/>
        <a:p>
          <a:pPr rtl="0">
            <a:defRPr sz="800">
              <a:latin typeface="Arial Narrow"/>
              <a:ea typeface="Arial Narrow"/>
              <a:cs typeface="Arial Narrow"/>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Arial Narrow"/>
          <a:ea typeface="Arial Narrow"/>
          <a:cs typeface="Arial Narrow"/>
        </a:defRPr>
      </a:pPr>
      <a:endParaRPr lang="et-EE"/>
    </a:p>
  </c:txPr>
  <c:printSettings>
    <c:headerFooter/>
    <c:pageMargins b="0.75000000000000033" l="0.70000000000000029" r="0.70000000000000029" t="0.75000000000000033" header="0.30000000000000016" footer="0.30000000000000016"/>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Leibkondade struktuur Eestis</a:t>
            </a:r>
          </a:p>
        </c:rich>
      </c:tx>
      <c:layout>
        <c:manualLayout>
          <c:xMode val="edge"/>
          <c:yMode val="edge"/>
          <c:x val="0.35885323806822822"/>
          <c:y val="3.1418037020837827E-2"/>
        </c:manualLayout>
      </c:layout>
      <c:overlay val="0"/>
    </c:title>
    <c:autoTitleDeleted val="0"/>
    <c:pivotFmts>
      <c:pivotFmt>
        <c:idx val="0"/>
        <c:spPr>
          <a:solidFill>
            <a:srgbClr val="7F7E82"/>
          </a:solidFill>
        </c:spPr>
        <c:marker>
          <c:symbol val="none"/>
        </c:marker>
        <c:dLbl>
          <c:idx val="0"/>
          <c:spPr/>
          <c:txPr>
            <a:bodyPr/>
            <a:lstStyle/>
            <a:p>
              <a:pPr>
                <a:defRPr/>
              </a:pPr>
              <a:endParaRPr lang="et-EE"/>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solidFill>
        </c:spPr>
        <c:marker>
          <c:symbol val="none"/>
        </c:marker>
        <c:dLbl>
          <c:idx val="0"/>
          <c:spPr/>
          <c:txPr>
            <a:bodyPr/>
            <a:lstStyle/>
            <a:p>
              <a:pPr>
                <a:defRPr/>
              </a:pPr>
              <a:endParaRPr lang="et-EE"/>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3"/>
          </a:solidFill>
        </c:spPr>
        <c:marker>
          <c:symbol val="none"/>
        </c:marker>
        <c:dLbl>
          <c:idx val="0"/>
          <c:spPr/>
          <c:txPr>
            <a:bodyPr/>
            <a:lstStyle/>
            <a:p>
              <a:pPr>
                <a:defRPr/>
              </a:pPr>
              <a:endParaRPr lang="et-EE"/>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CCCCCC"/>
          </a:solidFill>
        </c:spPr>
        <c:marker>
          <c:symbol val="none"/>
        </c:marker>
        <c:dLbl>
          <c:idx val="0"/>
          <c:spPr/>
          <c:txPr>
            <a:bodyPr/>
            <a:lstStyle/>
            <a:p>
              <a:pPr>
                <a:defRPr/>
              </a:pPr>
              <a:endParaRPr lang="et-EE"/>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0057174103237096"/>
          <c:y val="0.15146363523015816"/>
          <c:w val="0.86887270341207345"/>
          <c:h val="0.6219737256151503"/>
        </c:manualLayout>
      </c:layout>
      <c:barChart>
        <c:barDir val="col"/>
        <c:grouping val="percentStacked"/>
        <c:varyColors val="0"/>
        <c:ser>
          <c:idx val="1"/>
          <c:order val="0"/>
          <c:tx>
            <c:strRef>
              <c:f>'4 Eesti statistika'!$C$24</c:f>
              <c:strCache>
                <c:ptCount val="1"/>
                <c:pt idx="0">
                  <c:v>ühe lapsega leibkondade osakaal</c:v>
                </c:pt>
              </c:strCache>
            </c:strRef>
          </c:tx>
          <c:spPr>
            <a:solidFill>
              <a:srgbClr val="7F7E8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'3 SISESTUSVORM'!$D$22:$K$22</c15:sqref>
                  </c15:fullRef>
                </c:ext>
              </c:extLst>
              <c:f>('3 SISESTUSVORM'!$D$22,'3 SISESTUSVORM'!$H$22)</c:f>
              <c:numCache>
                <c:formatCode>General</c:formatCode>
                <c:ptCount val="2"/>
                <c:pt idx="0">
                  <c:v>2000</c:v>
                </c:pt>
                <c:pt idx="1">
                  <c:v>2011</c:v>
                </c:pt>
              </c:numCache>
            </c:numRef>
          </c:cat>
          <c:val>
            <c:numRef>
              <c:extLst>
                <c:ext xmlns:c15="http://schemas.microsoft.com/office/drawing/2012/chart" uri="{02D57815-91ED-43cb-92C2-25804820EDAC}">
                  <c15:fullRef>
                    <c15:sqref>'4 Eesti statistika'!$D$24:$K$24</c15:sqref>
                  </c15:fullRef>
                </c:ext>
              </c:extLst>
              <c:f>('4 Eesti statistika'!$D$24,'4 Eesti statistika'!$H$24)</c:f>
              <c:numCache>
                <c:formatCode>0%</c:formatCode>
                <c:ptCount val="2"/>
                <c:pt idx="0">
                  <c:v>0.5705487062807556</c:v>
                </c:pt>
                <c:pt idx="1">
                  <c:v>0.5689100867908552</c:v>
                </c:pt>
              </c:numCache>
            </c:numRef>
          </c:val>
          <c:extLst>
            <c:ext xmlns:c16="http://schemas.microsoft.com/office/drawing/2014/chart" uri="{C3380CC4-5D6E-409C-BE32-E72D297353CC}">
              <c16:uniqueId val="{00000000-A9B3-4682-8798-35A2EEF29A90}"/>
            </c:ext>
          </c:extLst>
        </c:ser>
        <c:ser>
          <c:idx val="2"/>
          <c:order val="1"/>
          <c:tx>
            <c:strRef>
              <c:f>'4 Eesti statistika'!$C$25</c:f>
              <c:strCache>
                <c:ptCount val="1"/>
                <c:pt idx="0">
                  <c:v>kahe lapsega leibkondade osakaal</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'3 SISESTUSVORM'!$D$22:$K$22</c15:sqref>
                  </c15:fullRef>
                </c:ext>
              </c:extLst>
              <c:f>('3 SISESTUSVORM'!$D$22,'3 SISESTUSVORM'!$H$22)</c:f>
              <c:numCache>
                <c:formatCode>General</c:formatCode>
                <c:ptCount val="2"/>
                <c:pt idx="0">
                  <c:v>2000</c:v>
                </c:pt>
                <c:pt idx="1">
                  <c:v>2011</c:v>
                </c:pt>
              </c:numCache>
            </c:numRef>
          </c:cat>
          <c:val>
            <c:numRef>
              <c:extLst>
                <c:ext xmlns:c15="http://schemas.microsoft.com/office/drawing/2012/chart" uri="{02D57815-91ED-43cb-92C2-25804820EDAC}">
                  <c15:fullRef>
                    <c15:sqref>'4 Eesti statistika'!$D$25:$K$25</c15:sqref>
                  </c15:fullRef>
                </c:ext>
              </c:extLst>
              <c:f>('4 Eesti statistika'!$D$25,'4 Eesti statistika'!$H$25)</c:f>
              <c:numCache>
                <c:formatCode>0%</c:formatCode>
                <c:ptCount val="2"/>
                <c:pt idx="0">
                  <c:v>0.33086406688184561</c:v>
                </c:pt>
                <c:pt idx="1">
                  <c:v>0.33301360076206604</c:v>
                </c:pt>
              </c:numCache>
            </c:numRef>
          </c:val>
          <c:extLst>
            <c:ext xmlns:c16="http://schemas.microsoft.com/office/drawing/2014/chart" uri="{C3380CC4-5D6E-409C-BE32-E72D297353CC}">
              <c16:uniqueId val="{00000001-A9B3-4682-8798-35A2EEF29A90}"/>
            </c:ext>
          </c:extLst>
        </c:ser>
        <c:ser>
          <c:idx val="3"/>
          <c:order val="2"/>
          <c:tx>
            <c:strRef>
              <c:f>'4 Eesti statistika'!$C$26</c:f>
              <c:strCache>
                <c:ptCount val="1"/>
                <c:pt idx="0">
                  <c:v>kolme ja enama lapsega leibkondade osakaal</c:v>
                </c:pt>
              </c:strCache>
            </c:strRef>
          </c:tx>
          <c:spPr>
            <a:solidFill>
              <a:schemeClr val="accent3"/>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'3 SISESTUSVORM'!$D$22:$K$22</c15:sqref>
                  </c15:fullRef>
                </c:ext>
              </c:extLst>
              <c:f>('3 SISESTUSVORM'!$D$22,'3 SISESTUSVORM'!$H$22)</c:f>
              <c:numCache>
                <c:formatCode>General</c:formatCode>
                <c:ptCount val="2"/>
                <c:pt idx="0">
                  <c:v>2000</c:v>
                </c:pt>
                <c:pt idx="1">
                  <c:v>2011</c:v>
                </c:pt>
              </c:numCache>
            </c:numRef>
          </c:cat>
          <c:val>
            <c:numRef>
              <c:extLst>
                <c:ext xmlns:c15="http://schemas.microsoft.com/office/drawing/2012/chart" uri="{02D57815-91ED-43cb-92C2-25804820EDAC}">
                  <c15:fullRef>
                    <c15:sqref>'4 Eesti statistika'!$D$26:$K$26</c15:sqref>
                  </c15:fullRef>
                </c:ext>
              </c:extLst>
              <c:f>('4 Eesti statistika'!$D$26,'4 Eesti statistika'!$H$26)</c:f>
              <c:numCache>
                <c:formatCode>0%</c:formatCode>
                <c:ptCount val="2"/>
                <c:pt idx="0">
                  <c:v>9.8587226837398803E-2</c:v>
                </c:pt>
                <c:pt idx="1">
                  <c:v>9.8076312447078748E-2</c:v>
                </c:pt>
              </c:numCache>
            </c:numRef>
          </c:val>
          <c:extLst>
            <c:ext xmlns:c16="http://schemas.microsoft.com/office/drawing/2014/chart" uri="{C3380CC4-5D6E-409C-BE32-E72D297353CC}">
              <c16:uniqueId val="{00000002-A9B3-4682-8798-35A2EEF29A90}"/>
            </c:ext>
          </c:extLst>
        </c:ser>
        <c:dLbls>
          <c:showLegendKey val="0"/>
          <c:showVal val="0"/>
          <c:showCatName val="0"/>
          <c:showSerName val="0"/>
          <c:showPercent val="0"/>
          <c:showBubbleSize val="0"/>
        </c:dLbls>
        <c:gapWidth val="100"/>
        <c:overlap val="100"/>
        <c:axId val="652402600"/>
        <c:axId val="652401424"/>
      </c:barChart>
      <c:catAx>
        <c:axId val="652402600"/>
        <c:scaling>
          <c:orientation val="minMax"/>
        </c:scaling>
        <c:delete val="0"/>
        <c:axPos val="b"/>
        <c:numFmt formatCode="General" sourceLinked="1"/>
        <c:majorTickMark val="out"/>
        <c:minorTickMark val="none"/>
        <c:tickLblPos val="low"/>
        <c:spPr>
          <a:ln>
            <a:solidFill>
              <a:srgbClr val="000000"/>
            </a:solidFill>
            <a:prstDash val="solid"/>
          </a:ln>
        </c:spPr>
        <c:crossAx val="652401424"/>
        <c:crosses val="autoZero"/>
        <c:auto val="1"/>
        <c:lblAlgn val="ctr"/>
        <c:lblOffset val="100"/>
        <c:noMultiLvlLbl val="0"/>
      </c:catAx>
      <c:valAx>
        <c:axId val="652401424"/>
        <c:scaling>
          <c:orientation val="minMax"/>
        </c:scaling>
        <c:delete val="0"/>
        <c:axPos val="l"/>
        <c:numFmt formatCode="0%" sourceLinked="0"/>
        <c:majorTickMark val="out"/>
        <c:minorTickMark val="none"/>
        <c:tickLblPos val="low"/>
        <c:spPr>
          <a:ln>
            <a:solidFill>
              <a:srgbClr val="000000"/>
            </a:solidFill>
            <a:prstDash val="solid"/>
          </a:ln>
        </c:spPr>
        <c:crossAx val="652402600"/>
        <c:crosses val="autoZero"/>
        <c:crossBetween val="between"/>
        <c:majorUnit val="0.2"/>
      </c:valAx>
      <c:spPr>
        <a:solidFill>
          <a:srgbClr val="FFFFFF"/>
        </a:solidFill>
        <a:ln w="25400">
          <a:noFill/>
        </a:ln>
      </c:spPr>
    </c:plotArea>
    <c:legend>
      <c:legendPos val="b"/>
      <c:layout>
        <c:manualLayout>
          <c:xMode val="edge"/>
          <c:yMode val="edge"/>
          <c:x val="0"/>
          <c:y val="0.80791010498687665"/>
          <c:w val="1"/>
          <c:h val="0.19208987834540248"/>
        </c:manualLayout>
      </c:layout>
      <c:overlay val="0"/>
      <c:spPr>
        <a:ln w="25400">
          <a:noFill/>
        </a:ln>
      </c:spPr>
      <c:txPr>
        <a:bodyPr/>
        <a:lstStyle/>
        <a:p>
          <a:pPr rtl="0">
            <a:defRPr/>
          </a:pPr>
          <a:endParaRPr lang="et-EE"/>
        </a:p>
      </c:txPr>
    </c:legend>
    <c:plotVisOnly val="1"/>
    <c:dispBlanksAs val="gap"/>
    <c:showDLblsOverMax val="0"/>
  </c:chart>
  <c:spPr>
    <a:ln w="25400">
      <a:noFill/>
    </a:ln>
  </c:spPr>
  <c:txPr>
    <a:bodyPr/>
    <a:lstStyle/>
    <a:p>
      <a:pPr>
        <a:defRPr sz="800" b="0">
          <a:solidFill>
            <a:srgbClr val="000000"/>
          </a:solidFill>
          <a:latin typeface="EYInterstate Light" panose="02000506000000020004" pitchFamily="2" charset="0"/>
          <a:ea typeface="Arial Narrow"/>
          <a:cs typeface="Arial Narrow"/>
        </a:defRPr>
      </a:pPr>
      <a:endParaRPr lang="et-EE"/>
    </a:p>
  </c:tx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505388403616276E-2"/>
          <c:y val="4.9717514124293788E-2"/>
          <c:w val="0.91738124791283604"/>
          <c:h val="0.65769153432092187"/>
        </c:manualLayout>
      </c:layout>
      <c:barChart>
        <c:barDir val="col"/>
        <c:grouping val="clustered"/>
        <c:varyColors val="0"/>
        <c:ser>
          <c:idx val="0"/>
          <c:order val="0"/>
          <c:tx>
            <c:v>Alushariduses osalevate KOV-i laste arv</c:v>
          </c:tx>
          <c:spPr>
            <a:solidFill>
              <a:srgbClr val="FFE600"/>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SISESTUSVORM'!$D$121:$K$121</c:f>
              <c:numCache>
                <c:formatCode>#,##0</c:formatCode>
                <c:ptCount val="8"/>
              </c:numCache>
            </c:numRef>
          </c:val>
          <c:extLst>
            <c:ext xmlns:c16="http://schemas.microsoft.com/office/drawing/2014/chart" uri="{C3380CC4-5D6E-409C-BE32-E72D297353CC}">
              <c16:uniqueId val="{00000000-B598-4650-886A-5CB075E58B4C}"/>
            </c:ext>
          </c:extLst>
        </c:ser>
        <c:ser>
          <c:idx val="1"/>
          <c:order val="1"/>
          <c:tx>
            <c:v>I kooliastmes osalevate KOV-i laste arv</c:v>
          </c:tx>
          <c:spPr>
            <a:solidFill>
              <a:srgbClr val="7F7E82"/>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SISESTUSVORM'!$D$122:$K$122</c:f>
              <c:numCache>
                <c:formatCode>General</c:formatCode>
                <c:ptCount val="8"/>
              </c:numCache>
            </c:numRef>
          </c:val>
          <c:extLst>
            <c:ext xmlns:c16="http://schemas.microsoft.com/office/drawing/2014/chart" uri="{C3380CC4-5D6E-409C-BE32-E72D297353CC}">
              <c16:uniqueId val="{00000001-B598-4650-886A-5CB075E58B4C}"/>
            </c:ext>
          </c:extLst>
        </c:ser>
        <c:ser>
          <c:idx val="2"/>
          <c:order val="2"/>
          <c:tx>
            <c:v>II kooliastmes osalevate KOV-i laste arv</c:v>
          </c:tx>
          <c:spPr>
            <a:solidFill>
              <a:srgbClr val="CCCBCD"/>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'3 SISESTUSVORM'!$D$123:$K$123</c:f>
              <c:numCache>
                <c:formatCode>#,##0</c:formatCode>
                <c:ptCount val="8"/>
              </c:numCache>
            </c:numRef>
          </c:val>
          <c:extLst>
            <c:ext xmlns:c16="http://schemas.microsoft.com/office/drawing/2014/chart" uri="{C3380CC4-5D6E-409C-BE32-E72D297353CC}">
              <c16:uniqueId val="{00000002-B598-4650-886A-5CB075E58B4C}"/>
            </c:ext>
          </c:extLst>
        </c:ser>
        <c:ser>
          <c:idx val="3"/>
          <c:order val="3"/>
          <c:tx>
            <c:v>III kooliastmes osalevate KOV-i laste arv</c:v>
          </c:tx>
          <c:spPr>
            <a:solidFill>
              <a:srgbClr val="2C973E"/>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'3 SISESTUSVORM'!$D$124:$K$124</c:f>
              <c:numCache>
                <c:formatCode>#,##0</c:formatCode>
                <c:ptCount val="8"/>
              </c:numCache>
            </c:numRef>
          </c:val>
          <c:extLst>
            <c:ext xmlns:c16="http://schemas.microsoft.com/office/drawing/2014/chart" uri="{C3380CC4-5D6E-409C-BE32-E72D297353CC}">
              <c16:uniqueId val="{00000003-B598-4650-886A-5CB075E58B4C}"/>
            </c:ext>
          </c:extLst>
        </c:ser>
        <c:dLbls>
          <c:showLegendKey val="0"/>
          <c:showVal val="0"/>
          <c:showCatName val="0"/>
          <c:showSerName val="0"/>
          <c:showPercent val="0"/>
          <c:showBubbleSize val="0"/>
        </c:dLbls>
        <c:gapWidth val="100"/>
        <c:axId val="652401816"/>
        <c:axId val="652399464"/>
      </c:barChart>
      <c:catAx>
        <c:axId val="652401816"/>
        <c:scaling>
          <c:orientation val="minMax"/>
        </c:scaling>
        <c:delete val="0"/>
        <c:axPos val="b"/>
        <c:numFmt formatCode="General" sourceLinked="1"/>
        <c:majorTickMark val="out"/>
        <c:minorTickMark val="none"/>
        <c:tickLblPos val="low"/>
        <c:spPr>
          <a:ln>
            <a:solidFill>
              <a:srgbClr val="000000"/>
            </a:solidFill>
            <a:prstDash val="solid"/>
          </a:ln>
        </c:spPr>
        <c:crossAx val="652399464"/>
        <c:crosses val="autoZero"/>
        <c:auto val="1"/>
        <c:lblAlgn val="ctr"/>
        <c:lblOffset val="100"/>
        <c:noMultiLvlLbl val="0"/>
      </c:catAx>
      <c:valAx>
        <c:axId val="652399464"/>
        <c:scaling>
          <c:orientation val="minMax"/>
        </c:scaling>
        <c:delete val="0"/>
        <c:axPos val="l"/>
        <c:numFmt formatCode="#,##0" sourceLinked="0"/>
        <c:majorTickMark val="out"/>
        <c:minorTickMark val="none"/>
        <c:tickLblPos val="low"/>
        <c:spPr>
          <a:ln>
            <a:solidFill>
              <a:srgbClr val="000000"/>
            </a:solidFill>
            <a:prstDash val="solid"/>
          </a:ln>
        </c:spPr>
        <c:crossAx val="652401816"/>
        <c:crosses val="autoZero"/>
        <c:crossBetween val="between"/>
      </c:valAx>
      <c:spPr>
        <a:solidFill>
          <a:srgbClr val="FFFFFF"/>
        </a:solidFill>
        <a:ln w="25400">
          <a:noFill/>
        </a:ln>
      </c:spPr>
    </c:plotArea>
    <c:legend>
      <c:legendPos val="b"/>
      <c:layout>
        <c:manualLayout>
          <c:xMode val="edge"/>
          <c:yMode val="edge"/>
          <c:x val="4.3762724281743895E-2"/>
          <c:y val="0.81124889897237418"/>
          <c:w val="0.93808261163257267"/>
          <c:h val="0.1887511010276258"/>
        </c:manualLayout>
      </c:layout>
      <c:overlay val="0"/>
      <c:spPr>
        <a:ln w="25400">
          <a:noFill/>
        </a:ln>
      </c:spPr>
    </c:legend>
    <c:plotVisOnly val="1"/>
    <c:dispBlanksAs val="gap"/>
    <c:showDLblsOverMax val="0"/>
  </c:chart>
  <c:spPr>
    <a:solidFill>
      <a:srgbClr val="FFFFFF"/>
    </a:solidFill>
    <a:ln w="25400">
      <a:noFill/>
    </a:ln>
  </c:spPr>
  <c:txPr>
    <a:bodyPr/>
    <a:lstStyle/>
    <a:p>
      <a:pPr>
        <a:defRPr sz="800" b="0">
          <a:solidFill>
            <a:srgbClr val="000000"/>
          </a:solidFill>
          <a:latin typeface="EYInterstate Light" panose="02000506000000020004" pitchFamily="2" charset="0"/>
          <a:ea typeface="Arial Narrow"/>
          <a:cs typeface="Arial Narrow"/>
        </a:defRPr>
      </a:pPr>
      <a:endParaRPr lang="et-E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1686175271624968E-2"/>
          <c:y val="1.6721311475409839E-2"/>
          <c:w val="0.90774355510298721"/>
          <c:h val="0.7195537044355943"/>
        </c:manualLayout>
      </c:layout>
      <c:lineChart>
        <c:grouping val="standard"/>
        <c:varyColors val="0"/>
        <c:ser>
          <c:idx val="1"/>
          <c:order val="0"/>
          <c:tx>
            <c:v>Kutseharidust omandavate laste osakaal KOV-i õpilaste seas</c:v>
          </c:tx>
          <c:spPr>
            <a:ln w="19050">
              <a:solidFill>
                <a:srgbClr val="646464"/>
              </a:solidFill>
              <a:prstDash val="solid"/>
            </a:ln>
          </c:spPr>
          <c:marker>
            <c:symbol val="square"/>
            <c:size val="5"/>
            <c:spPr>
              <a:solidFill>
                <a:schemeClr val="accent1"/>
              </a:solidFill>
              <a:ln>
                <a:noFill/>
              </a:ln>
            </c:spPr>
          </c:marker>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SISESTUSVORM'!$D$136:$K$136</c:f>
              <c:numCache>
                <c:formatCode>0.0%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8C17-478F-8B9B-5FFDDEB561E8}"/>
            </c:ext>
          </c:extLst>
        </c:ser>
        <c:ser>
          <c:idx val="2"/>
          <c:order val="1"/>
          <c:tx>
            <c:v>Üldkeskharidust omandavate laste osakaal KOV-i õpilaste seas</c:v>
          </c:tx>
          <c:spPr>
            <a:ln w="19050">
              <a:solidFill>
                <a:srgbClr val="FFD200"/>
              </a:solidFill>
              <a:prstDash val="solid"/>
            </a:ln>
          </c:spPr>
          <c:marker>
            <c:spPr>
              <a:solidFill>
                <a:schemeClr val="accent2"/>
              </a:solidFill>
              <a:ln>
                <a:noFill/>
              </a:ln>
            </c:spPr>
          </c:marker>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SISESTUSVORM'!$D$137:$K$137</c:f>
              <c:numCache>
                <c:formatCode>0.0%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1-8C17-478F-8B9B-5FFDDEB561E8}"/>
            </c:ext>
          </c:extLst>
        </c:ser>
        <c:ser>
          <c:idx val="3"/>
          <c:order val="2"/>
          <c:tx>
            <c:v>Kutseharidust omandavate laste osakaal Eestis keskmiselt</c:v>
          </c:tx>
          <c:spPr>
            <a:ln w="19050">
              <a:solidFill>
                <a:srgbClr val="91278F"/>
              </a:solidFill>
              <a:prstDash val="solid"/>
            </a:ln>
          </c:spPr>
          <c:marker>
            <c:symbol val="circle"/>
            <c:size val="5"/>
            <c:spPr>
              <a:solidFill>
                <a:schemeClr val="accent3"/>
              </a:solidFill>
              <a:ln>
                <a:noFill/>
                <a:prstDash val="solid"/>
              </a:ln>
            </c:spPr>
          </c:marker>
          <c:dPt>
            <c:idx val="1"/>
            <c:bubble3D val="0"/>
            <c:spPr>
              <a:ln w="19050">
                <a:solidFill>
                  <a:srgbClr val="999999"/>
                </a:solidFill>
                <a:prstDash val="solid"/>
              </a:ln>
            </c:spPr>
            <c:extLst>
              <c:ext xmlns:c16="http://schemas.microsoft.com/office/drawing/2014/chart" uri="{C3380CC4-5D6E-409C-BE32-E72D297353CC}">
                <c16:uniqueId val="{00000003-8C17-478F-8B9B-5FFDDEB561E8}"/>
              </c:ext>
            </c:extLst>
          </c:dPt>
          <c:val>
            <c:numRef>
              <c:f>'4 Eesti statistika'!$D$79:$K$79</c:f>
              <c:numCache>
                <c:formatCode>0.00%</c:formatCode>
                <c:ptCount val="8"/>
                <c:pt idx="0">
                  <c:v>0.42437603215654501</c:v>
                </c:pt>
                <c:pt idx="1">
                  <c:v>0.44699226198918884</c:v>
                </c:pt>
                <c:pt idx="2">
                  <c:v>0.45688375658527836</c:v>
                </c:pt>
                <c:pt idx="3">
                  <c:v>0.46571615525019805</c:v>
                </c:pt>
                <c:pt idx="4">
                  <c:v>0.47630487005896482</c:v>
                </c:pt>
                <c:pt idx="5">
                  <c:v>0.48898317984625922</c:v>
                </c:pt>
                <c:pt idx="6">
                  <c:v>0.4909540113609836</c:v>
                </c:pt>
                <c:pt idx="7">
                  <c:v>0.49043043358405858</c:v>
                </c:pt>
              </c:numCache>
            </c:numRef>
          </c:val>
          <c:smooth val="0"/>
          <c:extLst>
            <c:ext xmlns:c16="http://schemas.microsoft.com/office/drawing/2014/chart" uri="{C3380CC4-5D6E-409C-BE32-E72D297353CC}">
              <c16:uniqueId val="{00000004-8C17-478F-8B9B-5FFDDEB561E8}"/>
            </c:ext>
          </c:extLst>
        </c:ser>
        <c:ser>
          <c:idx val="4"/>
          <c:order val="3"/>
          <c:tx>
            <c:v>Üldkeskharidust omandavate laste osakaal Eestis keskmiselt</c:v>
          </c:tx>
          <c:spPr>
            <a:ln w="19050">
              <a:solidFill>
                <a:srgbClr val="CCCCCC"/>
              </a:solidFill>
              <a:prstDash val="solid"/>
            </a:ln>
          </c:spPr>
          <c:marker>
            <c:symbol val="dash"/>
            <c:size val="5"/>
            <c:spPr>
              <a:solidFill>
                <a:srgbClr val="CCCCCC"/>
              </a:solidFill>
              <a:ln>
                <a:solidFill>
                  <a:srgbClr val="CCCCCC"/>
                </a:solidFill>
                <a:prstDash val="solid"/>
              </a:ln>
            </c:spPr>
          </c:marker>
          <c:val>
            <c:numRef>
              <c:f>'4 Eesti statistika'!$D$80:$K$80</c:f>
              <c:numCache>
                <c:formatCode>0.00%</c:formatCode>
                <c:ptCount val="8"/>
                <c:pt idx="0">
                  <c:v>0.57562396784345493</c:v>
                </c:pt>
                <c:pt idx="1">
                  <c:v>0.55300773801081116</c:v>
                </c:pt>
                <c:pt idx="2">
                  <c:v>0.54311624341472164</c:v>
                </c:pt>
                <c:pt idx="3">
                  <c:v>0.53428384474980195</c:v>
                </c:pt>
                <c:pt idx="4">
                  <c:v>0.52369512994103518</c:v>
                </c:pt>
                <c:pt idx="5">
                  <c:v>0.51101682015374073</c:v>
                </c:pt>
                <c:pt idx="6">
                  <c:v>0.5090459886390164</c:v>
                </c:pt>
                <c:pt idx="7">
                  <c:v>0.50956956641594142</c:v>
                </c:pt>
              </c:numCache>
            </c:numRef>
          </c:val>
          <c:smooth val="0"/>
          <c:extLst>
            <c:ext xmlns:c16="http://schemas.microsoft.com/office/drawing/2014/chart" uri="{C3380CC4-5D6E-409C-BE32-E72D297353CC}">
              <c16:uniqueId val="{00000005-8C17-478F-8B9B-5FFDDEB561E8}"/>
            </c:ext>
          </c:extLst>
        </c:ser>
        <c:dLbls>
          <c:showLegendKey val="0"/>
          <c:showVal val="0"/>
          <c:showCatName val="0"/>
          <c:showSerName val="0"/>
          <c:showPercent val="0"/>
          <c:showBubbleSize val="0"/>
        </c:dLbls>
        <c:marker val="1"/>
        <c:smooth val="0"/>
        <c:axId val="652403384"/>
        <c:axId val="652403776"/>
      </c:lineChart>
      <c:catAx>
        <c:axId val="652403384"/>
        <c:scaling>
          <c:orientation val="minMax"/>
        </c:scaling>
        <c:delete val="0"/>
        <c:axPos val="b"/>
        <c:numFmt formatCode="General" sourceLinked="1"/>
        <c:majorTickMark val="out"/>
        <c:minorTickMark val="none"/>
        <c:tickLblPos val="low"/>
        <c:spPr>
          <a:ln>
            <a:solidFill>
              <a:srgbClr val="000000"/>
            </a:solidFill>
            <a:prstDash val="solid"/>
          </a:ln>
        </c:spPr>
        <c:crossAx val="652403776"/>
        <c:crosses val="autoZero"/>
        <c:auto val="1"/>
        <c:lblAlgn val="ctr"/>
        <c:lblOffset val="100"/>
        <c:noMultiLvlLbl val="0"/>
      </c:catAx>
      <c:valAx>
        <c:axId val="652403776"/>
        <c:scaling>
          <c:orientation val="minMax"/>
        </c:scaling>
        <c:delete val="0"/>
        <c:axPos val="l"/>
        <c:title>
          <c:tx>
            <c:rich>
              <a:bodyPr/>
              <a:lstStyle/>
              <a:p>
                <a:pPr>
                  <a:defRPr/>
                </a:pPr>
                <a:r>
                  <a:rPr lang="et-EE"/>
                  <a:t>%</a:t>
                </a:r>
              </a:p>
            </c:rich>
          </c:tx>
          <c:overlay val="0"/>
        </c:title>
        <c:numFmt formatCode="0%" sourceLinked="0"/>
        <c:majorTickMark val="out"/>
        <c:minorTickMark val="none"/>
        <c:tickLblPos val="low"/>
        <c:spPr>
          <a:ln>
            <a:solidFill>
              <a:srgbClr val="000000"/>
            </a:solidFill>
            <a:prstDash val="solid"/>
          </a:ln>
        </c:spPr>
        <c:crossAx val="652403384"/>
        <c:crosses val="autoZero"/>
        <c:crossBetween val="between"/>
      </c:valAx>
      <c:spPr>
        <a:solidFill>
          <a:srgbClr val="FFFFFF"/>
        </a:solidFill>
        <a:ln w="25400">
          <a:noFill/>
        </a:ln>
      </c:spPr>
    </c:plotArea>
    <c:legend>
      <c:legendPos val="b"/>
      <c:layout>
        <c:manualLayout>
          <c:xMode val="edge"/>
          <c:yMode val="edge"/>
          <c:x val="5.9213001703852325E-2"/>
          <c:y val="0.84330120897050032"/>
          <c:w val="0.93108303843581663"/>
          <c:h val="0.15669879102949971"/>
        </c:manualLayout>
      </c:layout>
      <c:overlay val="0"/>
      <c:spPr>
        <a:ln w="25400">
          <a:noFill/>
        </a:ln>
      </c:spPr>
      <c:txPr>
        <a:bodyPr/>
        <a:lstStyle/>
        <a:p>
          <a:pPr rtl="0">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EYInterstate Light" panose="02000506000000020004" pitchFamily="2" charset="0"/>
          <a:ea typeface="Arial Narrow"/>
          <a:cs typeface="Arial Narrow"/>
        </a:defRPr>
      </a:pPr>
      <a:endParaRPr lang="et-EE"/>
    </a:p>
  </c:txPr>
  <c:printSettings>
    <c:headerFooter/>
    <c:pageMargins b="0.75000000000000033" l="0.70000000000000029" r="0.70000000000000029" t="0.75000000000000033" header="0.30000000000000016" footer="0.30000000000000016"/>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696355320854361E-2"/>
          <c:y val="4.0740740740740744E-2"/>
          <c:w val="0.8475469847706163"/>
          <c:h val="0.70410968899157877"/>
        </c:manualLayout>
      </c:layout>
      <c:lineChart>
        <c:grouping val="standard"/>
        <c:varyColors val="0"/>
        <c:ser>
          <c:idx val="1"/>
          <c:order val="0"/>
          <c:tx>
            <c:strRef>
              <c:f>'3 SISESTUSVORM'!$C$88</c:f>
              <c:strCache>
                <c:ptCount val="1"/>
                <c:pt idx="0">
                  <c:v>inimkannatanutega liiklusõnnetuste arv</c:v>
                </c:pt>
              </c:strCache>
            </c:strRef>
          </c:tx>
          <c:spPr>
            <a:ln w="19050">
              <a:solidFill>
                <a:srgbClr val="646464"/>
              </a:solidFill>
              <a:prstDash val="solid"/>
            </a:ln>
          </c:spPr>
          <c:marker>
            <c:symbol val="square"/>
            <c:size val="5"/>
            <c:spPr>
              <a:solidFill>
                <a:schemeClr val="accent1"/>
              </a:solidFill>
              <a:ln>
                <a:noFill/>
              </a:ln>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SISESTUSVORM'!$D$88:$K$88</c:f>
              <c:numCache>
                <c:formatCode>General</c:formatCode>
                <c:ptCount val="8"/>
                <c:pt idx="7">
                  <c:v>2</c:v>
                </c:pt>
              </c:numCache>
            </c:numRef>
          </c:val>
          <c:smooth val="0"/>
          <c:extLst>
            <c:ext xmlns:c16="http://schemas.microsoft.com/office/drawing/2014/chart" uri="{C3380CC4-5D6E-409C-BE32-E72D297353CC}">
              <c16:uniqueId val="{00000000-13EC-453C-B984-0B1E8FE47EEB}"/>
            </c:ext>
          </c:extLst>
        </c:ser>
        <c:ser>
          <c:idx val="2"/>
          <c:order val="1"/>
          <c:tx>
            <c:strRef>
              <c:f>'3 SISESTUSVORM'!$C$89</c:f>
              <c:strCache>
                <c:ptCount val="1"/>
                <c:pt idx="0">
                  <c:v>liiklusõnnetustes vigastatute ja hukkunute arv</c:v>
                </c:pt>
              </c:strCache>
            </c:strRef>
          </c:tx>
          <c:spPr>
            <a:ln w="19050">
              <a:solidFill>
                <a:srgbClr val="FFD200"/>
              </a:solidFill>
              <a:prstDash val="solid"/>
            </a:ln>
          </c:spPr>
          <c:marker>
            <c:spPr>
              <a:solidFill>
                <a:schemeClr val="accent2"/>
              </a:solidFill>
              <a:ln>
                <a:no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SISESTUSVORM'!$D$89:$K$89</c:f>
              <c:numCache>
                <c:formatCode>General</c:formatCode>
                <c:ptCount val="8"/>
              </c:numCache>
            </c:numRef>
          </c:val>
          <c:smooth val="0"/>
          <c:extLst>
            <c:ext xmlns:c16="http://schemas.microsoft.com/office/drawing/2014/chart" uri="{C3380CC4-5D6E-409C-BE32-E72D297353CC}">
              <c16:uniqueId val="{00000001-13EC-453C-B984-0B1E8FE47EEB}"/>
            </c:ext>
          </c:extLst>
        </c:ser>
        <c:ser>
          <c:idx val="3"/>
          <c:order val="2"/>
          <c:tx>
            <c:strRef>
              <c:f>'3 SISESTUSVORM'!$C$90</c:f>
              <c:strCache>
                <c:ptCount val="1"/>
                <c:pt idx="0">
                  <c:v>tulekahjude arv</c:v>
                </c:pt>
              </c:strCache>
            </c:strRef>
          </c:tx>
          <c:spPr>
            <a:ln w="19050">
              <a:solidFill>
                <a:srgbClr val="91278F"/>
              </a:solidFill>
              <a:prstDash val="solid"/>
            </a:ln>
          </c:spPr>
          <c:marker>
            <c:symbol val="circle"/>
            <c:size val="5"/>
            <c:spPr>
              <a:solidFill>
                <a:srgbClr val="8064A2"/>
              </a:solidFill>
              <a:ln>
                <a:solidFill>
                  <a:srgbClr val="91278F"/>
                </a:solidFill>
                <a:prstDash val="solid"/>
              </a:ln>
            </c:spPr>
          </c:marker>
          <c:dPt>
            <c:idx val="1"/>
            <c:bubble3D val="0"/>
            <c:spPr>
              <a:ln w="19050">
                <a:solidFill>
                  <a:srgbClr val="999999"/>
                </a:solidFill>
                <a:prstDash val="solid"/>
              </a:ln>
            </c:spPr>
            <c:extLst>
              <c:ext xmlns:c16="http://schemas.microsoft.com/office/drawing/2014/chart" uri="{C3380CC4-5D6E-409C-BE32-E72D297353CC}">
                <c16:uniqueId val="{00000003-13EC-453C-B984-0B1E8FE47EEB}"/>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'3 SISESTUSVORM'!$D$90:$K$90</c:f>
              <c:numCache>
                <c:formatCode>General</c:formatCode>
                <c:ptCount val="8"/>
              </c:numCache>
            </c:numRef>
          </c:val>
          <c:smooth val="0"/>
          <c:extLst>
            <c:ext xmlns:c16="http://schemas.microsoft.com/office/drawing/2014/chart" uri="{C3380CC4-5D6E-409C-BE32-E72D297353CC}">
              <c16:uniqueId val="{00000004-13EC-453C-B984-0B1E8FE47EEB}"/>
            </c:ext>
          </c:extLst>
        </c:ser>
        <c:dLbls>
          <c:showLegendKey val="0"/>
          <c:showVal val="0"/>
          <c:showCatName val="0"/>
          <c:showSerName val="0"/>
          <c:showPercent val="0"/>
          <c:showBubbleSize val="0"/>
        </c:dLbls>
        <c:marker val="1"/>
        <c:smooth val="0"/>
        <c:axId val="652400640"/>
        <c:axId val="652404560"/>
      </c:lineChart>
      <c:lineChart>
        <c:grouping val="standard"/>
        <c:varyColors val="0"/>
        <c:ser>
          <c:idx val="0"/>
          <c:order val="3"/>
          <c:tx>
            <c:strRef>
              <c:f>'3 SISESTUSVORM'!$C$91</c:f>
              <c:strCache>
                <c:ptCount val="1"/>
                <c:pt idx="0">
                  <c:v>tulekahjudes vigastatute ja hukkunute arv</c:v>
                </c:pt>
              </c:strCache>
            </c:strRef>
          </c:tx>
          <c:spPr>
            <a:ln>
              <a:solidFill>
                <a:srgbClr val="F79646">
                  <a:lumMod val="75000"/>
                </a:srgbClr>
              </a:solidFill>
            </a:ln>
          </c:spPr>
          <c:marker>
            <c:spPr>
              <a:solidFill>
                <a:srgbClr val="F79646">
                  <a:lumMod val="75000"/>
                </a:srgbClr>
              </a:solidFill>
              <a:ln>
                <a:solidFill>
                  <a:srgbClr val="F79646">
                    <a:lumMod val="75000"/>
                  </a:srgbClr>
                </a:solidFill>
              </a:ln>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'3 SISESTUSVORM'!$I$91:$J$91</c:f>
              <c:numCache>
                <c:formatCode>General</c:formatCode>
                <c:ptCount val="2"/>
              </c:numCache>
            </c:numRef>
          </c:val>
          <c:smooth val="0"/>
          <c:extLst>
            <c:ext xmlns:c16="http://schemas.microsoft.com/office/drawing/2014/chart" uri="{C3380CC4-5D6E-409C-BE32-E72D297353CC}">
              <c16:uniqueId val="{00000005-13EC-453C-B984-0B1E8FE47EEB}"/>
            </c:ext>
          </c:extLst>
        </c:ser>
        <c:ser>
          <c:idx val="4"/>
          <c:order val="4"/>
          <c:tx>
            <c:strRef>
              <c:f>'3 SISESTUSVORM'!$C$92</c:f>
              <c:strCache>
                <c:ptCount val="1"/>
                <c:pt idx="0">
                  <c:v>uppunute arv</c:v>
                </c:pt>
              </c:strCache>
            </c:strRef>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'3 SISESTUSVORM'!$I$92:$J$92</c:f>
              <c:numCache>
                <c:formatCode>#,##0</c:formatCode>
                <c:ptCount val="2"/>
              </c:numCache>
            </c:numRef>
          </c:val>
          <c:smooth val="0"/>
          <c:extLst>
            <c:ext xmlns:c16="http://schemas.microsoft.com/office/drawing/2014/chart" uri="{C3380CC4-5D6E-409C-BE32-E72D297353CC}">
              <c16:uniqueId val="{00000006-13EC-453C-B984-0B1E8FE47EEB}"/>
            </c:ext>
          </c:extLst>
        </c:ser>
        <c:dLbls>
          <c:showLegendKey val="0"/>
          <c:showVal val="0"/>
          <c:showCatName val="0"/>
          <c:showSerName val="0"/>
          <c:showPercent val="0"/>
          <c:showBubbleSize val="0"/>
        </c:dLbls>
        <c:marker val="1"/>
        <c:smooth val="0"/>
        <c:axId val="652402208"/>
        <c:axId val="652406128"/>
      </c:lineChart>
      <c:catAx>
        <c:axId val="652400640"/>
        <c:scaling>
          <c:orientation val="minMax"/>
        </c:scaling>
        <c:delete val="0"/>
        <c:axPos val="b"/>
        <c:numFmt formatCode="General" sourceLinked="1"/>
        <c:majorTickMark val="out"/>
        <c:minorTickMark val="none"/>
        <c:tickLblPos val="low"/>
        <c:spPr>
          <a:ln>
            <a:solidFill>
              <a:srgbClr val="000000"/>
            </a:solidFill>
            <a:prstDash val="solid"/>
          </a:ln>
        </c:spPr>
        <c:crossAx val="652404560"/>
        <c:crosses val="autoZero"/>
        <c:auto val="1"/>
        <c:lblAlgn val="ctr"/>
        <c:lblOffset val="100"/>
        <c:noMultiLvlLbl val="0"/>
      </c:catAx>
      <c:valAx>
        <c:axId val="652404560"/>
        <c:scaling>
          <c:orientation val="minMax"/>
        </c:scaling>
        <c:delete val="0"/>
        <c:axPos val="l"/>
        <c:title>
          <c:tx>
            <c:rich>
              <a:bodyPr/>
              <a:lstStyle/>
              <a:p>
                <a:pPr>
                  <a:defRPr/>
                </a:pPr>
                <a:r>
                  <a:rPr lang="et-EE"/>
                  <a:t>õnnetusjuhtumid (v.a uppumised ja tulekahjud)</a:t>
                </a:r>
              </a:p>
            </c:rich>
          </c:tx>
          <c:overlay val="0"/>
        </c:title>
        <c:numFmt formatCode="#,##0" sourceLinked="0"/>
        <c:majorTickMark val="out"/>
        <c:minorTickMark val="none"/>
        <c:tickLblPos val="low"/>
        <c:spPr>
          <a:ln>
            <a:solidFill>
              <a:srgbClr val="000000"/>
            </a:solidFill>
            <a:prstDash val="solid"/>
          </a:ln>
        </c:spPr>
        <c:crossAx val="652400640"/>
        <c:crosses val="autoZero"/>
        <c:crossBetween val="between"/>
      </c:valAx>
      <c:valAx>
        <c:axId val="652406128"/>
        <c:scaling>
          <c:orientation val="minMax"/>
        </c:scaling>
        <c:delete val="0"/>
        <c:axPos val="r"/>
        <c:title>
          <c:tx>
            <c:rich>
              <a:bodyPr/>
              <a:lstStyle/>
              <a:p>
                <a:pPr>
                  <a:defRPr/>
                </a:pPr>
                <a:r>
                  <a:rPr lang="et-EE"/>
                  <a:t>tulekahjud</a:t>
                </a:r>
                <a:r>
                  <a:rPr lang="et-EE" baseline="0"/>
                  <a:t> ja uppumised</a:t>
                </a:r>
                <a:endParaRPr lang="et-EE"/>
              </a:p>
            </c:rich>
          </c:tx>
          <c:overlay val="0"/>
        </c:title>
        <c:numFmt formatCode="#,##0" sourceLinked="0"/>
        <c:majorTickMark val="out"/>
        <c:minorTickMark val="none"/>
        <c:tickLblPos val="high"/>
        <c:crossAx val="652402208"/>
        <c:crosses val="max"/>
        <c:crossBetween val="between"/>
        <c:majorUnit val="1"/>
      </c:valAx>
      <c:catAx>
        <c:axId val="652402208"/>
        <c:scaling>
          <c:orientation val="minMax"/>
        </c:scaling>
        <c:delete val="1"/>
        <c:axPos val="b"/>
        <c:majorTickMark val="out"/>
        <c:minorTickMark val="none"/>
        <c:tickLblPos val="nextTo"/>
        <c:crossAx val="652406128"/>
        <c:crosses val="autoZero"/>
        <c:auto val="1"/>
        <c:lblAlgn val="ctr"/>
        <c:lblOffset val="100"/>
        <c:noMultiLvlLbl val="0"/>
      </c:catAx>
      <c:spPr>
        <a:solidFill>
          <a:srgbClr val="FFFFFF"/>
        </a:solidFill>
        <a:ln w="25400">
          <a:noFill/>
        </a:ln>
      </c:spPr>
    </c:plotArea>
    <c:legend>
      <c:legendPos val="b"/>
      <c:layout>
        <c:manualLayout>
          <c:xMode val="edge"/>
          <c:yMode val="edge"/>
          <c:x val="2.238519160777119E-2"/>
          <c:y val="0.83027351310815878"/>
          <c:w val="0.94425949637217244"/>
          <c:h val="0.16972648689184122"/>
        </c:manualLayout>
      </c:layout>
      <c:overlay val="0"/>
      <c:spPr>
        <a:ln w="25400">
          <a:noFill/>
        </a:ln>
      </c:spPr>
      <c:txPr>
        <a:bodyPr/>
        <a:lstStyle/>
        <a:p>
          <a:pPr rtl="0">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EYInterstate Light" panose="02000506000000020004" pitchFamily="2" charset="0"/>
          <a:ea typeface="Arial Narrow"/>
          <a:cs typeface="Arial Narrow"/>
        </a:defRPr>
      </a:pPr>
      <a:endParaRPr lang="et-EE"/>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282686886361422E-2"/>
          <c:y val="4.2575376194321682E-2"/>
          <c:w val="0.92993727635897372"/>
          <c:h val="0.7720655918819751"/>
        </c:manualLayout>
      </c:layout>
      <c:lineChart>
        <c:grouping val="standard"/>
        <c:varyColors val="0"/>
        <c:ser>
          <c:idx val="1"/>
          <c:order val="0"/>
          <c:tx>
            <c:strRef>
              <c:f>'3 SISESTUSVORM'!$C$13</c:f>
              <c:strCache>
                <c:ptCount val="1"/>
                <c:pt idx="0">
                  <c:v>laste arv 0–17 (k.a)</c:v>
                </c:pt>
              </c:strCache>
            </c:strRef>
          </c:tx>
          <c:spPr>
            <a:ln w="19050">
              <a:solidFill>
                <a:srgbClr val="646464"/>
              </a:solidFill>
              <a:prstDash val="solid"/>
            </a:ln>
          </c:spPr>
          <c:marker>
            <c:symbol val="square"/>
            <c:size val="5"/>
            <c:spPr>
              <a:solidFill>
                <a:schemeClr val="accent1"/>
              </a:solidFill>
              <a:ln>
                <a:noFill/>
              </a:ln>
            </c:spPr>
          </c:marker>
          <c:dLbls>
            <c:dLbl>
              <c:idx val="0"/>
              <c:layout>
                <c:manualLayout>
                  <c:x val="-4.6013414989792924E-2"/>
                  <c:y val="-5.60065055909989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23-40C1-911B-3CFD301EFFD6}"/>
                </c:ext>
              </c:extLst>
            </c:dLbl>
            <c:dLbl>
              <c:idx val="1"/>
              <c:layout>
                <c:manualLayout>
                  <c:x val="-3.9840575483620182E-2"/>
                  <c:y val="-5.60065055909989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23-40C1-911B-3CFD301EFFD6}"/>
                </c:ext>
              </c:extLst>
            </c:dLbl>
            <c:dLbl>
              <c:idx val="2"/>
              <c:layout>
                <c:manualLayout>
                  <c:x val="-4.1898188652344306E-2"/>
                  <c:y val="-6.90464370440836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723-40C1-911B-3CFD301EFFD6}"/>
                </c:ext>
              </c:extLst>
            </c:dLbl>
            <c:dLbl>
              <c:idx val="3"/>
              <c:layout>
                <c:manualLayout>
                  <c:x val="-4.8611516153073461E-3"/>
                  <c:y val="-5.60065055909989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23-40C1-911B-3CFD301EFFD6}"/>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SISESTUSVORM'!$H$13:$K$13</c:f>
              <c:numCache>
                <c:formatCode>#,##0</c:formatCode>
                <c:ptCount val="4"/>
                <c:pt idx="0">
                  <c:v>1714</c:v>
                </c:pt>
                <c:pt idx="1">
                  <c:v>1573</c:v>
                </c:pt>
                <c:pt idx="2">
                  <c:v>1584</c:v>
                </c:pt>
                <c:pt idx="3">
                  <c:v>1697</c:v>
                </c:pt>
              </c:numCache>
            </c:numRef>
          </c:val>
          <c:smooth val="0"/>
          <c:extLst>
            <c:ext xmlns:c16="http://schemas.microsoft.com/office/drawing/2014/chart" uri="{C3380CC4-5D6E-409C-BE32-E72D297353CC}">
              <c16:uniqueId val="{00000004-1723-40C1-911B-3CFD301EFFD6}"/>
            </c:ext>
          </c:extLst>
        </c:ser>
        <c:ser>
          <c:idx val="2"/>
          <c:order val="1"/>
          <c:tx>
            <c:strRef>
              <c:f>'3 SISESTUSVORM'!$C$14</c:f>
              <c:strCache>
                <c:ptCount val="1"/>
                <c:pt idx="0">
                  <c:v>koolieelsete laste arv 0–6 (k.a) </c:v>
                </c:pt>
              </c:strCache>
            </c:strRef>
          </c:tx>
          <c:spPr>
            <a:ln w="19050">
              <a:solidFill>
                <a:srgbClr val="FFD200"/>
              </a:solidFill>
              <a:prstDash val="solid"/>
            </a:ln>
          </c:spPr>
          <c:marker>
            <c:spPr>
              <a:solidFill>
                <a:schemeClr val="accent2"/>
              </a:solidFill>
              <a:ln>
                <a:no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SISESTUSVORM'!$H$14:$K$14</c:f>
              <c:numCache>
                <c:formatCode>#,##0</c:formatCode>
                <c:ptCount val="4"/>
                <c:pt idx="0">
                  <c:v>581</c:v>
                </c:pt>
                <c:pt idx="1">
                  <c:v>560</c:v>
                </c:pt>
                <c:pt idx="2">
                  <c:v>573</c:v>
                </c:pt>
                <c:pt idx="3">
                  <c:v>554</c:v>
                </c:pt>
              </c:numCache>
            </c:numRef>
          </c:val>
          <c:smooth val="0"/>
          <c:extLst>
            <c:ext xmlns:c16="http://schemas.microsoft.com/office/drawing/2014/chart" uri="{C3380CC4-5D6E-409C-BE32-E72D297353CC}">
              <c16:uniqueId val="{00000005-1723-40C1-911B-3CFD301EFFD6}"/>
            </c:ext>
          </c:extLst>
        </c:ser>
        <c:ser>
          <c:idx val="0"/>
          <c:order val="2"/>
          <c:tx>
            <c:strRef>
              <c:f>'3 SISESTUSVORM'!$C$15</c:f>
              <c:strCache>
                <c:ptCount val="1"/>
                <c:pt idx="0">
                  <c:v>noorte arv 7–26 (k.a)</c:v>
                </c:pt>
              </c:strCache>
            </c:strRef>
          </c:tx>
          <c:spPr>
            <a:ln>
              <a:solidFill>
                <a:sysClr val="windowText" lastClr="000000"/>
              </a:solidFill>
            </a:ln>
          </c:spPr>
          <c:marker>
            <c:spPr>
              <a:solidFill>
                <a:sysClr val="windowText" lastClr="000000"/>
              </a:solidFill>
              <a:ln>
                <a:solidFill>
                  <a:sysClr val="windowText" lastClr="000000"/>
                </a:solid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'3 SISESTUSVORM'!$H$15:$K$15</c:f>
              <c:numCache>
                <c:formatCode>#,##0</c:formatCode>
                <c:ptCount val="4"/>
                <c:pt idx="0">
                  <c:v>2130</c:v>
                </c:pt>
                <c:pt idx="1">
                  <c:v>2031</c:v>
                </c:pt>
                <c:pt idx="2">
                  <c:v>1991</c:v>
                </c:pt>
                <c:pt idx="3">
                  <c:v>2013</c:v>
                </c:pt>
              </c:numCache>
            </c:numRef>
          </c:val>
          <c:smooth val="0"/>
          <c:extLst>
            <c:ext xmlns:c16="http://schemas.microsoft.com/office/drawing/2014/chart" uri="{C3380CC4-5D6E-409C-BE32-E72D297353CC}">
              <c16:uniqueId val="{00000006-1723-40C1-911B-3CFD301EFFD6}"/>
            </c:ext>
          </c:extLst>
        </c:ser>
        <c:dLbls>
          <c:showLegendKey val="0"/>
          <c:showVal val="0"/>
          <c:showCatName val="0"/>
          <c:showSerName val="0"/>
          <c:showPercent val="0"/>
          <c:showBubbleSize val="0"/>
        </c:dLbls>
        <c:marker val="1"/>
        <c:smooth val="0"/>
        <c:axId val="548385904"/>
        <c:axId val="548386296"/>
      </c:lineChart>
      <c:catAx>
        <c:axId val="548385904"/>
        <c:scaling>
          <c:orientation val="minMax"/>
        </c:scaling>
        <c:delete val="0"/>
        <c:axPos val="b"/>
        <c:numFmt formatCode="General" sourceLinked="1"/>
        <c:majorTickMark val="out"/>
        <c:minorTickMark val="none"/>
        <c:tickLblPos val="low"/>
        <c:spPr>
          <a:ln>
            <a:solidFill>
              <a:srgbClr val="000000"/>
            </a:solidFill>
            <a:prstDash val="solid"/>
          </a:ln>
        </c:spPr>
        <c:crossAx val="548386296"/>
        <c:crosses val="autoZero"/>
        <c:auto val="1"/>
        <c:lblAlgn val="ctr"/>
        <c:lblOffset val="100"/>
        <c:noMultiLvlLbl val="0"/>
      </c:catAx>
      <c:valAx>
        <c:axId val="548386296"/>
        <c:scaling>
          <c:orientation val="minMax"/>
        </c:scaling>
        <c:delete val="0"/>
        <c:axPos val="l"/>
        <c:numFmt formatCode="#,##0" sourceLinked="0"/>
        <c:majorTickMark val="out"/>
        <c:minorTickMark val="none"/>
        <c:tickLblPos val="low"/>
        <c:spPr>
          <a:ln>
            <a:solidFill>
              <a:srgbClr val="000000"/>
            </a:solidFill>
            <a:prstDash val="solid"/>
          </a:ln>
        </c:spPr>
        <c:crossAx val="548385904"/>
        <c:crosses val="autoZero"/>
        <c:crossBetween val="between"/>
      </c:valAx>
      <c:spPr>
        <a:solidFill>
          <a:srgbClr val="FFFFFF"/>
        </a:solidFill>
        <a:ln w="25400">
          <a:noFill/>
        </a:ln>
      </c:spPr>
    </c:plotArea>
    <c:legend>
      <c:legendPos val="b"/>
      <c:layout>
        <c:manualLayout>
          <c:xMode val="edge"/>
          <c:yMode val="edge"/>
          <c:x val="6.6995722756877624E-2"/>
          <c:y val="0.90240022013868515"/>
          <c:w val="0.8044253264638217"/>
          <c:h val="9.7599779861314684E-2"/>
        </c:manualLayout>
      </c:layout>
      <c:overlay val="0"/>
      <c:spPr>
        <a:ln w="25400">
          <a:noFill/>
        </a:ln>
      </c:spPr>
      <c:txPr>
        <a:bodyPr/>
        <a:lstStyle/>
        <a:p>
          <a:pPr rtl="0">
            <a:defRPr sz="800">
              <a:latin typeface="Arial Narrow"/>
              <a:ea typeface="Arial Narrow"/>
              <a:cs typeface="Arial Narrow"/>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Arial Narrow"/>
          <a:ea typeface="Arial Narrow"/>
          <a:cs typeface="Arial Narrow"/>
        </a:defRPr>
      </a:pPr>
      <a:endParaRPr lang="et-EE"/>
    </a:p>
  </c:tx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1686175271624968E-2"/>
          <c:y val="1.6721311475409839E-2"/>
          <c:w val="0.90774355510298721"/>
          <c:h val="0.7195537044355943"/>
        </c:manualLayout>
      </c:layout>
      <c:lineChart>
        <c:grouping val="standard"/>
        <c:varyColors val="0"/>
        <c:ser>
          <c:idx val="1"/>
          <c:order val="0"/>
          <c:tx>
            <c:v>Koolikohustust mittetäitvate laste osakaal KOV-is</c:v>
          </c:tx>
          <c:spPr>
            <a:ln w="19050">
              <a:solidFill>
                <a:srgbClr val="646464"/>
              </a:solidFill>
              <a:prstDash val="solid"/>
            </a:ln>
          </c:spPr>
          <c:marker>
            <c:symbol val="square"/>
            <c:size val="5"/>
            <c:spPr>
              <a:solidFill>
                <a:schemeClr val="accent1"/>
              </a:solidFill>
              <a:ln>
                <a:noFill/>
              </a:ln>
            </c:spPr>
          </c:marker>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SISESTUSVORM'!$D$143:$K$143</c:f>
              <c:numCache>
                <c:formatCode>0.0%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C07C-4E30-8795-1D907B78689E}"/>
            </c:ext>
          </c:extLst>
        </c:ser>
        <c:ser>
          <c:idx val="2"/>
          <c:order val="1"/>
          <c:tx>
            <c:v>Koolikohustust mittetäitvate laste osakaal Eestis</c:v>
          </c:tx>
          <c:spPr>
            <a:ln w="19050">
              <a:solidFill>
                <a:srgbClr val="FFD200"/>
              </a:solidFill>
              <a:prstDash val="solid"/>
            </a:ln>
          </c:spPr>
          <c:marker>
            <c:spPr>
              <a:solidFill>
                <a:schemeClr val="accent2"/>
              </a:solidFill>
              <a:ln>
                <a:no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'4 Eesti statistika'!$D$85:$K$85</c:f>
              <c:numCache>
                <c:formatCode>0.0%</c:formatCode>
                <c:ptCount val="8"/>
                <c:pt idx="0">
                  <c:v>2.2187004754358162E-2</c:v>
                </c:pt>
                <c:pt idx="1">
                  <c:v>2.5205448789690787E-2</c:v>
                </c:pt>
                <c:pt idx="2">
                  <c:v>2.8033364165976991E-2</c:v>
                </c:pt>
                <c:pt idx="3">
                  <c:v>3.0371467657462948E-2</c:v>
                </c:pt>
                <c:pt idx="4">
                  <c:v>3.1995892202405306E-2</c:v>
                </c:pt>
                <c:pt idx="5">
                  <c:v>3.3069148894139214E-2</c:v>
                </c:pt>
                <c:pt idx="6">
                  <c:v>3.4056874671936271E-2</c:v>
                </c:pt>
                <c:pt idx="7">
                  <c:v>3.4410642127828031E-2</c:v>
                </c:pt>
              </c:numCache>
            </c:numRef>
          </c:val>
          <c:smooth val="0"/>
          <c:extLst>
            <c:ext xmlns:c16="http://schemas.microsoft.com/office/drawing/2014/chart" uri="{C3380CC4-5D6E-409C-BE32-E72D297353CC}">
              <c16:uniqueId val="{00000001-C07C-4E30-8795-1D907B78689E}"/>
            </c:ext>
          </c:extLst>
        </c:ser>
        <c:dLbls>
          <c:showLegendKey val="0"/>
          <c:showVal val="0"/>
          <c:showCatName val="0"/>
          <c:showSerName val="0"/>
          <c:showPercent val="0"/>
          <c:showBubbleSize val="0"/>
        </c:dLbls>
        <c:marker val="1"/>
        <c:smooth val="0"/>
        <c:axId val="652398680"/>
        <c:axId val="652401032"/>
      </c:lineChart>
      <c:catAx>
        <c:axId val="652398680"/>
        <c:scaling>
          <c:orientation val="minMax"/>
        </c:scaling>
        <c:delete val="0"/>
        <c:axPos val="b"/>
        <c:numFmt formatCode="General" sourceLinked="1"/>
        <c:majorTickMark val="out"/>
        <c:minorTickMark val="none"/>
        <c:tickLblPos val="low"/>
        <c:spPr>
          <a:ln>
            <a:solidFill>
              <a:srgbClr val="000000"/>
            </a:solidFill>
            <a:prstDash val="solid"/>
          </a:ln>
        </c:spPr>
        <c:crossAx val="652401032"/>
        <c:crosses val="autoZero"/>
        <c:auto val="1"/>
        <c:lblAlgn val="ctr"/>
        <c:lblOffset val="100"/>
        <c:noMultiLvlLbl val="0"/>
      </c:catAx>
      <c:valAx>
        <c:axId val="652401032"/>
        <c:scaling>
          <c:orientation val="minMax"/>
        </c:scaling>
        <c:delete val="0"/>
        <c:axPos val="l"/>
        <c:title>
          <c:tx>
            <c:rich>
              <a:bodyPr/>
              <a:lstStyle/>
              <a:p>
                <a:pPr>
                  <a:defRPr/>
                </a:pPr>
                <a:r>
                  <a:rPr lang="et-EE"/>
                  <a:t>%</a:t>
                </a:r>
              </a:p>
            </c:rich>
          </c:tx>
          <c:overlay val="0"/>
        </c:title>
        <c:numFmt formatCode="0%" sourceLinked="0"/>
        <c:majorTickMark val="out"/>
        <c:minorTickMark val="none"/>
        <c:tickLblPos val="low"/>
        <c:spPr>
          <a:ln>
            <a:solidFill>
              <a:srgbClr val="000000"/>
            </a:solidFill>
            <a:prstDash val="solid"/>
          </a:ln>
        </c:spPr>
        <c:crossAx val="652398680"/>
        <c:crosses val="autoZero"/>
        <c:crossBetween val="between"/>
      </c:valAx>
      <c:spPr>
        <a:solidFill>
          <a:srgbClr val="FFFFFF"/>
        </a:solidFill>
        <a:ln w="25400">
          <a:noFill/>
        </a:ln>
      </c:spPr>
    </c:plotArea>
    <c:legend>
      <c:legendPos val="b"/>
      <c:layout>
        <c:manualLayout>
          <c:xMode val="edge"/>
          <c:yMode val="edge"/>
          <c:x val="5.9213001703852325E-2"/>
          <c:y val="0.84330120897050032"/>
          <c:w val="0.93108303843581663"/>
          <c:h val="0.15669879102949971"/>
        </c:manualLayout>
      </c:layout>
      <c:overlay val="0"/>
      <c:spPr>
        <a:ln w="25400">
          <a:noFill/>
        </a:ln>
      </c:spPr>
      <c:txPr>
        <a:bodyPr/>
        <a:lstStyle/>
        <a:p>
          <a:pPr rtl="0">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EYInterstate Light" panose="02000506000000020004" pitchFamily="2" charset="0"/>
          <a:ea typeface="Arial Narrow"/>
          <a:cs typeface="Arial Narrow"/>
        </a:defRPr>
      </a:pPr>
      <a:endParaRPr lang="et-EE"/>
    </a:p>
  </c:txPr>
  <c:printSettings>
    <c:headerFooter/>
    <c:pageMargins b="0.75000000000000033" l="0.70000000000000029" r="0.70000000000000029" t="0.75000000000000033" header="0.30000000000000016" footer="0.30000000000000016"/>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1686175271624968E-2"/>
          <c:y val="1.6721311475409839E-2"/>
          <c:w val="0.90774355510298721"/>
          <c:h val="0.7195537044355943"/>
        </c:manualLayout>
      </c:layout>
      <c:lineChart>
        <c:grouping val="standard"/>
        <c:varyColors val="0"/>
        <c:ser>
          <c:idx val="1"/>
          <c:order val="0"/>
          <c:tx>
            <c:strRef>
              <c:f>'3 SISESTUSVORM'!$C$146</c:f>
              <c:strCache>
                <c:ptCount val="1"/>
                <c:pt idx="0">
                  <c:v>koolieelsetes lasteasutustes osalevate HEV laste arv</c:v>
                </c:pt>
              </c:strCache>
            </c:strRef>
          </c:tx>
          <c:spPr>
            <a:ln w="19050">
              <a:solidFill>
                <a:srgbClr val="646464"/>
              </a:solidFill>
              <a:prstDash val="solid"/>
            </a:ln>
          </c:spPr>
          <c:marker>
            <c:symbol val="square"/>
            <c:size val="5"/>
            <c:spPr>
              <a:solidFill>
                <a:schemeClr val="accent1"/>
              </a:solidFill>
              <a:ln>
                <a:noFill/>
              </a:ln>
            </c:spPr>
          </c:marker>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SISESTUSVORM'!$D$146:$K$146</c:f>
              <c:numCache>
                <c:formatCode>General</c:formatCode>
                <c:ptCount val="8"/>
              </c:numCache>
            </c:numRef>
          </c:val>
          <c:smooth val="0"/>
          <c:extLst>
            <c:ext xmlns:c16="http://schemas.microsoft.com/office/drawing/2014/chart" uri="{C3380CC4-5D6E-409C-BE32-E72D297353CC}">
              <c16:uniqueId val="{00000000-5F17-45AF-9AD4-C87DD98FB150}"/>
            </c:ext>
          </c:extLst>
        </c:ser>
        <c:ser>
          <c:idx val="2"/>
          <c:order val="1"/>
          <c:tx>
            <c:strRef>
              <c:f>'3 SISESTUSVORM'!$C$147</c:f>
              <c:strCache>
                <c:ptCount val="1"/>
                <c:pt idx="0">
                  <c:v>üldhariduse statsionaarses õppes õppivate HEV õpilaste arv</c:v>
                </c:pt>
              </c:strCache>
            </c:strRef>
          </c:tx>
          <c:spPr>
            <a:ln w="19050">
              <a:solidFill>
                <a:srgbClr val="FFD200"/>
              </a:solidFill>
              <a:prstDash val="solid"/>
            </a:ln>
          </c:spPr>
          <c:marker>
            <c:spPr>
              <a:solidFill>
                <a:schemeClr val="accent2"/>
              </a:solidFill>
              <a:ln>
                <a:no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SISESTUSVORM'!$D$147:$K$147</c:f>
              <c:numCache>
                <c:formatCode>General</c:formatCode>
                <c:ptCount val="8"/>
              </c:numCache>
            </c:numRef>
          </c:val>
          <c:smooth val="0"/>
          <c:extLst>
            <c:ext xmlns:c16="http://schemas.microsoft.com/office/drawing/2014/chart" uri="{C3380CC4-5D6E-409C-BE32-E72D297353CC}">
              <c16:uniqueId val="{00000001-5F17-45AF-9AD4-C87DD98FB150}"/>
            </c:ext>
          </c:extLst>
        </c:ser>
        <c:dLbls>
          <c:showLegendKey val="0"/>
          <c:showVal val="0"/>
          <c:showCatName val="0"/>
          <c:showSerName val="0"/>
          <c:showPercent val="0"/>
          <c:showBubbleSize val="0"/>
        </c:dLbls>
        <c:marker val="1"/>
        <c:smooth val="0"/>
        <c:axId val="652405344"/>
        <c:axId val="652884016"/>
      </c:lineChart>
      <c:catAx>
        <c:axId val="652405344"/>
        <c:scaling>
          <c:orientation val="minMax"/>
        </c:scaling>
        <c:delete val="0"/>
        <c:axPos val="b"/>
        <c:numFmt formatCode="General" sourceLinked="1"/>
        <c:majorTickMark val="out"/>
        <c:minorTickMark val="none"/>
        <c:tickLblPos val="low"/>
        <c:spPr>
          <a:ln>
            <a:solidFill>
              <a:srgbClr val="000000"/>
            </a:solidFill>
            <a:prstDash val="solid"/>
          </a:ln>
        </c:spPr>
        <c:crossAx val="652884016"/>
        <c:crosses val="autoZero"/>
        <c:auto val="1"/>
        <c:lblAlgn val="ctr"/>
        <c:lblOffset val="100"/>
        <c:noMultiLvlLbl val="0"/>
      </c:catAx>
      <c:valAx>
        <c:axId val="652884016"/>
        <c:scaling>
          <c:orientation val="minMax"/>
        </c:scaling>
        <c:delete val="0"/>
        <c:axPos val="l"/>
        <c:numFmt formatCode="#,##0" sourceLinked="0"/>
        <c:majorTickMark val="out"/>
        <c:minorTickMark val="none"/>
        <c:tickLblPos val="low"/>
        <c:spPr>
          <a:ln>
            <a:solidFill>
              <a:srgbClr val="000000"/>
            </a:solidFill>
            <a:prstDash val="solid"/>
          </a:ln>
        </c:spPr>
        <c:crossAx val="652405344"/>
        <c:crosses val="autoZero"/>
        <c:crossBetween val="between"/>
      </c:valAx>
      <c:spPr>
        <a:solidFill>
          <a:srgbClr val="FFFFFF"/>
        </a:solidFill>
        <a:ln w="25400">
          <a:noFill/>
        </a:ln>
      </c:spPr>
    </c:plotArea>
    <c:legend>
      <c:legendPos val="b"/>
      <c:layout>
        <c:manualLayout>
          <c:xMode val="edge"/>
          <c:yMode val="edge"/>
          <c:x val="5.9213001703852325E-2"/>
          <c:y val="0.84330120897050032"/>
          <c:w val="0.93108303843581663"/>
          <c:h val="0.15669879102949971"/>
        </c:manualLayout>
      </c:layout>
      <c:overlay val="0"/>
      <c:spPr>
        <a:ln w="25400">
          <a:noFill/>
        </a:ln>
      </c:spPr>
      <c:txPr>
        <a:bodyPr/>
        <a:lstStyle/>
        <a:p>
          <a:pPr rtl="0">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EYInterstate Light" panose="02000506000000020004" pitchFamily="2" charset="0"/>
          <a:ea typeface="Arial Narrow"/>
          <a:cs typeface="Arial Narrow"/>
        </a:defRPr>
      </a:pPr>
      <a:endParaRPr lang="et-EE"/>
    </a:p>
  </c:txPr>
  <c:printSettings>
    <c:headerFooter/>
    <c:pageMargins b="0.75000000000000033" l="0.70000000000000029" r="0.70000000000000029" t="0.75000000000000033" header="0.30000000000000016" footer="0.30000000000000016"/>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1686175271624968E-2"/>
          <c:y val="1.6721311475409839E-2"/>
          <c:w val="0.90774355510298721"/>
          <c:h val="0.7195537044355943"/>
        </c:manualLayout>
      </c:layout>
      <c:lineChart>
        <c:grouping val="standard"/>
        <c:varyColors val="0"/>
        <c:ser>
          <c:idx val="1"/>
          <c:order val="0"/>
          <c:tx>
            <c:strRef>
              <c:f>'3 SISESTUSVORM'!$C$151</c:f>
              <c:strCache>
                <c:ptCount val="1"/>
                <c:pt idx="0">
                  <c:v>erikoolis käivate laste arv</c:v>
                </c:pt>
              </c:strCache>
            </c:strRef>
          </c:tx>
          <c:spPr>
            <a:ln w="19050">
              <a:solidFill>
                <a:srgbClr val="646464"/>
              </a:solidFill>
              <a:prstDash val="solid"/>
            </a:ln>
          </c:spPr>
          <c:marker>
            <c:symbol val="square"/>
            <c:size val="5"/>
            <c:spPr>
              <a:solidFill>
                <a:schemeClr val="accent1"/>
              </a:solidFill>
              <a:ln>
                <a:noFill/>
              </a:ln>
            </c:spPr>
          </c:marker>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SISESTUSVORM'!$D$151:$K$151</c:f>
              <c:numCache>
                <c:formatCode>General</c:formatCode>
                <c:ptCount val="8"/>
              </c:numCache>
            </c:numRef>
          </c:val>
          <c:smooth val="0"/>
          <c:extLst>
            <c:ext xmlns:c16="http://schemas.microsoft.com/office/drawing/2014/chart" uri="{C3380CC4-5D6E-409C-BE32-E72D297353CC}">
              <c16:uniqueId val="{00000000-C2B3-4D45-8DE2-15D8AF735CF9}"/>
            </c:ext>
          </c:extLst>
        </c:ser>
        <c:dLbls>
          <c:showLegendKey val="0"/>
          <c:showVal val="0"/>
          <c:showCatName val="0"/>
          <c:showSerName val="0"/>
          <c:showPercent val="0"/>
          <c:showBubbleSize val="0"/>
        </c:dLbls>
        <c:marker val="1"/>
        <c:smooth val="0"/>
        <c:axId val="652889504"/>
        <c:axId val="652889112"/>
      </c:lineChart>
      <c:catAx>
        <c:axId val="652889504"/>
        <c:scaling>
          <c:orientation val="minMax"/>
        </c:scaling>
        <c:delete val="0"/>
        <c:axPos val="b"/>
        <c:numFmt formatCode="General" sourceLinked="1"/>
        <c:majorTickMark val="out"/>
        <c:minorTickMark val="none"/>
        <c:tickLblPos val="low"/>
        <c:spPr>
          <a:ln>
            <a:solidFill>
              <a:srgbClr val="000000"/>
            </a:solidFill>
            <a:prstDash val="solid"/>
          </a:ln>
        </c:spPr>
        <c:crossAx val="652889112"/>
        <c:crosses val="autoZero"/>
        <c:auto val="1"/>
        <c:lblAlgn val="ctr"/>
        <c:lblOffset val="100"/>
        <c:noMultiLvlLbl val="0"/>
      </c:catAx>
      <c:valAx>
        <c:axId val="652889112"/>
        <c:scaling>
          <c:orientation val="minMax"/>
        </c:scaling>
        <c:delete val="0"/>
        <c:axPos val="l"/>
        <c:numFmt formatCode="#,##0" sourceLinked="0"/>
        <c:majorTickMark val="out"/>
        <c:minorTickMark val="none"/>
        <c:tickLblPos val="low"/>
        <c:spPr>
          <a:ln>
            <a:solidFill>
              <a:srgbClr val="000000"/>
            </a:solidFill>
            <a:prstDash val="solid"/>
          </a:ln>
        </c:spPr>
        <c:crossAx val="652889504"/>
        <c:crosses val="autoZero"/>
        <c:crossBetween val="between"/>
      </c:valAx>
      <c:spPr>
        <a:solidFill>
          <a:srgbClr val="FFFFFF"/>
        </a:solidFill>
        <a:ln w="25400">
          <a:noFill/>
        </a:ln>
      </c:spPr>
    </c:plotArea>
    <c:legend>
      <c:legendPos val="b"/>
      <c:layout>
        <c:manualLayout>
          <c:xMode val="edge"/>
          <c:yMode val="edge"/>
          <c:x val="5.9213001703852325E-2"/>
          <c:y val="0.84330120897050032"/>
          <c:w val="0.93108303843581663"/>
          <c:h val="0.15669879102949971"/>
        </c:manualLayout>
      </c:layout>
      <c:overlay val="0"/>
      <c:spPr>
        <a:ln w="25400">
          <a:noFill/>
        </a:ln>
      </c:spPr>
      <c:txPr>
        <a:bodyPr/>
        <a:lstStyle/>
        <a:p>
          <a:pPr rtl="0">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EYInterstate Light" panose="02000506000000020004" pitchFamily="2" charset="0"/>
          <a:ea typeface="Arial Narrow"/>
          <a:cs typeface="Arial Narrow"/>
        </a:defRPr>
      </a:pPr>
      <a:endParaRPr lang="et-EE"/>
    </a:p>
  </c:txPr>
  <c:printSettings>
    <c:headerFooter/>
    <c:pageMargins b="0.75000000000000033" l="0.70000000000000029" r="0.70000000000000029" t="0.75000000000000033" header="0.30000000000000016" footer="0.30000000000000016"/>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1686175271624968E-2"/>
          <c:y val="1.6721311475409839E-2"/>
          <c:w val="0.90774355510298721"/>
          <c:h val="0.7195537044355943"/>
        </c:manualLayout>
      </c:layout>
      <c:lineChart>
        <c:grouping val="standard"/>
        <c:varyColors val="0"/>
        <c:ser>
          <c:idx val="1"/>
          <c:order val="0"/>
          <c:tx>
            <c:strRef>
              <c:f>'3 SISESTUSVORM'!$C$160</c:f>
              <c:strCache>
                <c:ptCount val="1"/>
                <c:pt idx="0">
                  <c:v>noorsootöösse kaasatud noorte osakaal (% noorte koguarvust)</c:v>
                </c:pt>
              </c:strCache>
            </c:strRef>
          </c:tx>
          <c:spPr>
            <a:ln w="19050">
              <a:solidFill>
                <a:srgbClr val="646464"/>
              </a:solidFill>
              <a:prstDash val="solid"/>
            </a:ln>
          </c:spPr>
          <c:marker>
            <c:symbol val="square"/>
            <c:size val="5"/>
            <c:spPr>
              <a:solidFill>
                <a:schemeClr val="accent1"/>
              </a:solidFill>
              <a:ln>
                <a:noFill/>
              </a:ln>
            </c:spPr>
          </c:marker>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SISESTUSVORM'!$D$160:$K$160</c:f>
              <c:numCache>
                <c:formatCode>0%</c:formatCode>
                <c:ptCount val="8"/>
              </c:numCache>
            </c:numRef>
          </c:val>
          <c:smooth val="0"/>
          <c:extLst>
            <c:ext xmlns:c16="http://schemas.microsoft.com/office/drawing/2014/chart" uri="{C3380CC4-5D6E-409C-BE32-E72D297353CC}">
              <c16:uniqueId val="{00000000-2521-44A1-9F3C-5E2E89B4491E}"/>
            </c:ext>
          </c:extLst>
        </c:ser>
        <c:ser>
          <c:idx val="0"/>
          <c:order val="1"/>
          <c:tx>
            <c:v>Sihttase 2020. aastaks</c:v>
          </c:tx>
          <c:spPr>
            <a:ln>
              <a:solidFill>
                <a:srgbClr val="33CC33"/>
              </a:solidFill>
            </a:ln>
          </c:spPr>
          <c:marker>
            <c:symbol val="none"/>
          </c:marker>
          <c:val>
            <c:numRef>
              <c:f>'4 Eesti statistika'!$D$153:$K$153</c:f>
              <c:numCache>
                <c:formatCode>0%</c:formatCode>
                <c:ptCount val="8"/>
                <c:pt idx="0">
                  <c:v>0.6</c:v>
                </c:pt>
                <c:pt idx="1">
                  <c:v>0.6</c:v>
                </c:pt>
                <c:pt idx="2">
                  <c:v>0.6</c:v>
                </c:pt>
                <c:pt idx="3">
                  <c:v>0.6</c:v>
                </c:pt>
                <c:pt idx="4">
                  <c:v>0.6</c:v>
                </c:pt>
                <c:pt idx="5">
                  <c:v>0.6</c:v>
                </c:pt>
                <c:pt idx="6">
                  <c:v>0.6</c:v>
                </c:pt>
                <c:pt idx="7">
                  <c:v>0.6</c:v>
                </c:pt>
              </c:numCache>
            </c:numRef>
          </c:val>
          <c:smooth val="0"/>
          <c:extLst>
            <c:ext xmlns:c16="http://schemas.microsoft.com/office/drawing/2014/chart" uri="{C3380CC4-5D6E-409C-BE32-E72D297353CC}">
              <c16:uniqueId val="{00000001-2521-44A1-9F3C-5E2E89B4491E}"/>
            </c:ext>
          </c:extLst>
        </c:ser>
        <c:dLbls>
          <c:showLegendKey val="0"/>
          <c:showVal val="0"/>
          <c:showCatName val="0"/>
          <c:showSerName val="0"/>
          <c:showPercent val="0"/>
          <c:showBubbleSize val="0"/>
        </c:dLbls>
        <c:marker val="1"/>
        <c:smooth val="0"/>
        <c:axId val="652887544"/>
        <c:axId val="652887936"/>
      </c:lineChart>
      <c:catAx>
        <c:axId val="652887544"/>
        <c:scaling>
          <c:orientation val="minMax"/>
        </c:scaling>
        <c:delete val="0"/>
        <c:axPos val="b"/>
        <c:numFmt formatCode="General" sourceLinked="1"/>
        <c:majorTickMark val="out"/>
        <c:minorTickMark val="none"/>
        <c:tickLblPos val="low"/>
        <c:spPr>
          <a:ln>
            <a:solidFill>
              <a:srgbClr val="000000"/>
            </a:solidFill>
            <a:prstDash val="solid"/>
          </a:ln>
        </c:spPr>
        <c:crossAx val="652887936"/>
        <c:crosses val="autoZero"/>
        <c:auto val="1"/>
        <c:lblAlgn val="ctr"/>
        <c:lblOffset val="100"/>
        <c:noMultiLvlLbl val="0"/>
      </c:catAx>
      <c:valAx>
        <c:axId val="652887936"/>
        <c:scaling>
          <c:orientation val="minMax"/>
        </c:scaling>
        <c:delete val="0"/>
        <c:axPos val="l"/>
        <c:numFmt formatCode="0%" sourceLinked="0"/>
        <c:majorTickMark val="out"/>
        <c:minorTickMark val="none"/>
        <c:tickLblPos val="low"/>
        <c:spPr>
          <a:ln>
            <a:solidFill>
              <a:srgbClr val="000000"/>
            </a:solidFill>
            <a:prstDash val="solid"/>
          </a:ln>
        </c:spPr>
        <c:crossAx val="652887544"/>
        <c:crosses val="autoZero"/>
        <c:crossBetween val="between"/>
      </c:valAx>
      <c:spPr>
        <a:solidFill>
          <a:srgbClr val="FFFFFF"/>
        </a:solidFill>
        <a:ln w="25400">
          <a:noFill/>
        </a:ln>
      </c:spPr>
    </c:plotArea>
    <c:legend>
      <c:legendPos val="b"/>
      <c:layout>
        <c:manualLayout>
          <c:xMode val="edge"/>
          <c:yMode val="edge"/>
          <c:x val="5.9213001703852325E-2"/>
          <c:y val="0.84330120897050032"/>
          <c:w val="0.73816811360118451"/>
          <c:h val="6.7776773804913731E-2"/>
        </c:manualLayout>
      </c:layout>
      <c:overlay val="0"/>
      <c:spPr>
        <a:ln w="25400">
          <a:noFill/>
        </a:ln>
      </c:spPr>
      <c:txPr>
        <a:bodyPr/>
        <a:lstStyle/>
        <a:p>
          <a:pPr rtl="0">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EYInterstate Light" panose="02000506000000020004" pitchFamily="2" charset="0"/>
          <a:ea typeface="Arial Narrow"/>
          <a:cs typeface="Arial Narrow"/>
        </a:defRPr>
      </a:pPr>
      <a:endParaRPr lang="et-EE"/>
    </a:p>
  </c:txPr>
  <c:printSettings>
    <c:headerFooter/>
    <c:pageMargins b="0.75000000000000033" l="0.70000000000000029" r="0.70000000000000029" t="0.75000000000000033" header="0.30000000000000016" footer="0.30000000000000016"/>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Noori huvikooli kohta KOV-is</c:v>
          </c:tx>
          <c:spPr>
            <a:solidFill>
              <a:srgbClr val="646464"/>
            </a:solidFill>
            <a:ln w="25400">
              <a:noFill/>
            </a:ln>
          </c:spPr>
          <c:invertIfNegative val="0"/>
          <c:cat>
            <c:numRef>
              <c:f>'3 SISESTUSVORM'!$H$161:$K$161</c:f>
              <c:numCache>
                <c:formatCode>General</c:formatCode>
                <c:ptCount val="4"/>
                <c:pt idx="0">
                  <c:v>2013</c:v>
                </c:pt>
                <c:pt idx="1">
                  <c:v>2014</c:v>
                </c:pt>
                <c:pt idx="2">
                  <c:v>2015</c:v>
                </c:pt>
                <c:pt idx="3">
                  <c:v>2016</c:v>
                </c:pt>
              </c:numCache>
            </c:numRef>
          </c:cat>
          <c:val>
            <c:numRef>
              <c:f>'3 SISESTUSVORM'!$H$163:$K$163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74F6-48AE-B7C0-A401B62D6C5E}"/>
            </c:ext>
          </c:extLst>
        </c:ser>
        <c:ser>
          <c:idx val="1"/>
          <c:order val="1"/>
          <c:tx>
            <c:v>Noori huvikooli kohta Eestis</c:v>
          </c:tx>
          <c:spPr>
            <a:solidFill>
              <a:srgbClr val="FFD200"/>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SISESTUSVORM'!$H$161:$K$161</c:f>
              <c:numCache>
                <c:formatCode>General</c:formatCode>
                <c:ptCount val="4"/>
                <c:pt idx="0">
                  <c:v>2013</c:v>
                </c:pt>
                <c:pt idx="1">
                  <c:v>2014</c:v>
                </c:pt>
                <c:pt idx="2">
                  <c:v>2015</c:v>
                </c:pt>
                <c:pt idx="3">
                  <c:v>2016</c:v>
                </c:pt>
              </c:numCache>
            </c:numRef>
          </c:cat>
          <c:val>
            <c:numRef>
              <c:f>'4 Eesti statistika'!$H$93:$K$93</c:f>
              <c:numCache>
                <c:formatCode>0</c:formatCode>
                <c:ptCount val="4"/>
                <c:pt idx="0" formatCode="General">
                  <c:v>596</c:v>
                </c:pt>
                <c:pt idx="1">
                  <c:v>526.99822064056934</c:v>
                </c:pt>
                <c:pt idx="2">
                  <c:v>491.63282571912015</c:v>
                </c:pt>
                <c:pt idx="3">
                  <c:v>456.24799999999999</c:v>
                </c:pt>
              </c:numCache>
            </c:numRef>
          </c:val>
          <c:extLst>
            <c:ext xmlns:c16="http://schemas.microsoft.com/office/drawing/2014/chart" uri="{C3380CC4-5D6E-409C-BE32-E72D297353CC}">
              <c16:uniqueId val="{00000001-74F6-48AE-B7C0-A401B62D6C5E}"/>
            </c:ext>
          </c:extLst>
        </c:ser>
        <c:dLbls>
          <c:showLegendKey val="0"/>
          <c:showVal val="0"/>
          <c:showCatName val="0"/>
          <c:showSerName val="0"/>
          <c:showPercent val="0"/>
          <c:showBubbleSize val="0"/>
        </c:dLbls>
        <c:gapWidth val="100"/>
        <c:axId val="652888720"/>
        <c:axId val="652882448"/>
      </c:barChart>
      <c:lineChart>
        <c:grouping val="standard"/>
        <c:varyColors val="0"/>
        <c:ser>
          <c:idx val="2"/>
          <c:order val="2"/>
          <c:tx>
            <c:v>Sihttase 2020. aastaks</c:v>
          </c:tx>
          <c:spPr>
            <a:ln w="31750"/>
          </c:spPr>
          <c:marker>
            <c:symbol val="none"/>
          </c:marker>
          <c:val>
            <c:numRef>
              <c:f>'4 Eesti statistika'!$H$154:$K$154</c:f>
              <c:numCache>
                <c:formatCode>General</c:formatCode>
                <c:ptCount val="4"/>
                <c:pt idx="0">
                  <c:v>400</c:v>
                </c:pt>
                <c:pt idx="1">
                  <c:v>400</c:v>
                </c:pt>
                <c:pt idx="2">
                  <c:v>400</c:v>
                </c:pt>
                <c:pt idx="3">
                  <c:v>400</c:v>
                </c:pt>
              </c:numCache>
            </c:numRef>
          </c:val>
          <c:smooth val="0"/>
          <c:extLst>
            <c:ext xmlns:c16="http://schemas.microsoft.com/office/drawing/2014/chart" uri="{C3380CC4-5D6E-409C-BE32-E72D297353CC}">
              <c16:uniqueId val="{00000002-74F6-48AE-B7C0-A401B62D6C5E}"/>
            </c:ext>
          </c:extLst>
        </c:ser>
        <c:dLbls>
          <c:showLegendKey val="0"/>
          <c:showVal val="0"/>
          <c:showCatName val="0"/>
          <c:showSerName val="0"/>
          <c:showPercent val="0"/>
          <c:showBubbleSize val="0"/>
        </c:dLbls>
        <c:marker val="1"/>
        <c:smooth val="0"/>
        <c:axId val="652888720"/>
        <c:axId val="652882448"/>
      </c:lineChart>
      <c:catAx>
        <c:axId val="652888720"/>
        <c:scaling>
          <c:orientation val="minMax"/>
        </c:scaling>
        <c:delete val="0"/>
        <c:axPos val="b"/>
        <c:numFmt formatCode="General" sourceLinked="1"/>
        <c:majorTickMark val="out"/>
        <c:minorTickMark val="none"/>
        <c:tickLblPos val="low"/>
        <c:spPr>
          <a:ln>
            <a:solidFill>
              <a:srgbClr val="000000"/>
            </a:solidFill>
            <a:prstDash val="solid"/>
          </a:ln>
        </c:spPr>
        <c:crossAx val="652882448"/>
        <c:crosses val="autoZero"/>
        <c:auto val="1"/>
        <c:lblAlgn val="ctr"/>
        <c:lblOffset val="100"/>
        <c:noMultiLvlLbl val="0"/>
      </c:catAx>
      <c:valAx>
        <c:axId val="652882448"/>
        <c:scaling>
          <c:orientation val="minMax"/>
        </c:scaling>
        <c:delete val="0"/>
        <c:axPos val="l"/>
        <c:numFmt formatCode="#,##0" sourceLinked="0"/>
        <c:majorTickMark val="out"/>
        <c:minorTickMark val="none"/>
        <c:tickLblPos val="low"/>
        <c:spPr>
          <a:ln>
            <a:solidFill>
              <a:srgbClr val="000000"/>
            </a:solidFill>
            <a:prstDash val="solid"/>
          </a:ln>
        </c:spPr>
        <c:crossAx val="652888720"/>
        <c:crosses val="autoZero"/>
        <c:crossBetween val="between"/>
      </c:valAx>
      <c:spPr>
        <a:solidFill>
          <a:srgbClr val="FFFFFF"/>
        </a:solidFill>
        <a:ln w="25400">
          <a:noFill/>
        </a:ln>
      </c:spPr>
    </c:plotArea>
    <c:legend>
      <c:legendPos val="b"/>
      <c:overlay val="0"/>
      <c:spPr>
        <a:ln w="25400">
          <a:noFill/>
        </a:ln>
      </c:spPr>
    </c:legend>
    <c:plotVisOnly val="1"/>
    <c:dispBlanksAs val="gap"/>
    <c:showDLblsOverMax val="0"/>
  </c:chart>
  <c:spPr>
    <a:solidFill>
      <a:srgbClr val="FFFFFF"/>
    </a:solidFill>
    <a:ln w="25400">
      <a:noFill/>
    </a:ln>
  </c:spPr>
  <c:txPr>
    <a:bodyPr/>
    <a:lstStyle/>
    <a:p>
      <a:pPr>
        <a:defRPr sz="800" b="0">
          <a:solidFill>
            <a:srgbClr val="000000"/>
          </a:solidFill>
          <a:latin typeface="EYInterstate Light "/>
          <a:ea typeface="Arial Narrow"/>
          <a:cs typeface="Arial Narrow"/>
        </a:defRPr>
      </a:pPr>
      <a:endParaRPr lang="et-EE"/>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Maakondlikus noortekogus osalevate noorte osakaal KOV-is</c:v>
          </c:tx>
          <c:spPr>
            <a:solidFill>
              <a:srgbClr val="FFE600"/>
            </a:solidFill>
            <a:ln w="25400">
              <a:noFill/>
            </a:ln>
          </c:spPr>
          <c:invertIfNegative val="0"/>
          <c:cat>
            <c:numRef>
              <c:f>'3 SISESTUSVORM'!$H$161:$K$161</c:f>
              <c:numCache>
                <c:formatCode>General</c:formatCode>
                <c:ptCount val="4"/>
                <c:pt idx="0">
                  <c:v>2013</c:v>
                </c:pt>
                <c:pt idx="1">
                  <c:v>2014</c:v>
                </c:pt>
                <c:pt idx="2">
                  <c:v>2015</c:v>
                </c:pt>
                <c:pt idx="3">
                  <c:v>2016</c:v>
                </c:pt>
              </c:numCache>
            </c:numRef>
          </c:cat>
          <c:val>
            <c:numRef>
              <c:f>'3 SISESTUSVORM'!$H$168:$K$168</c:f>
              <c:numCache>
                <c:formatCode>0.0%</c:formatCode>
                <c:ptCount val="4"/>
                <c:pt idx="0">
                  <c:v>0</c:v>
                </c:pt>
                <c:pt idx="1">
                  <c:v>0</c:v>
                </c:pt>
                <c:pt idx="2">
                  <c:v>0</c:v>
                </c:pt>
                <c:pt idx="3">
                  <c:v>0</c:v>
                </c:pt>
              </c:numCache>
            </c:numRef>
          </c:val>
          <c:extLst>
            <c:ext xmlns:c16="http://schemas.microsoft.com/office/drawing/2014/chart" uri="{C3380CC4-5D6E-409C-BE32-E72D297353CC}">
              <c16:uniqueId val="{00000000-ED32-46ED-9FD4-2F77B02579B0}"/>
            </c:ext>
          </c:extLst>
        </c:ser>
        <c:ser>
          <c:idx val="2"/>
          <c:order val="1"/>
          <c:tx>
            <c:v>KOV-i osaluskogus osalevate KOV-i noorte osakaal</c:v>
          </c:tx>
          <c:spPr>
            <a:solidFill>
              <a:srgbClr val="CCCBCD"/>
            </a:solidFill>
            <a:ln w="25400">
              <a:noFill/>
            </a:ln>
          </c:spPr>
          <c:invertIfNegative val="0"/>
          <c:cat>
            <c:numRef>
              <c:f>'3 SISESTUSVORM'!$H$161:$K$161</c:f>
              <c:numCache>
                <c:formatCode>General</c:formatCode>
                <c:ptCount val="4"/>
                <c:pt idx="0">
                  <c:v>2013</c:v>
                </c:pt>
                <c:pt idx="1">
                  <c:v>2014</c:v>
                </c:pt>
                <c:pt idx="2">
                  <c:v>2015</c:v>
                </c:pt>
                <c:pt idx="3">
                  <c:v>2016</c:v>
                </c:pt>
              </c:numCache>
            </c:numRef>
          </c:cat>
          <c:val>
            <c:numRef>
              <c:f>'3 SISESTUSVORM'!$H$170:$K$170</c:f>
              <c:numCache>
                <c:formatCode>0.0%</c:formatCode>
                <c:ptCount val="4"/>
                <c:pt idx="0">
                  <c:v>0</c:v>
                </c:pt>
                <c:pt idx="1">
                  <c:v>0</c:v>
                </c:pt>
                <c:pt idx="2">
                  <c:v>0</c:v>
                </c:pt>
                <c:pt idx="3">
                  <c:v>0</c:v>
                </c:pt>
              </c:numCache>
            </c:numRef>
          </c:val>
          <c:extLst>
            <c:ext xmlns:c16="http://schemas.microsoft.com/office/drawing/2014/chart" uri="{C3380CC4-5D6E-409C-BE32-E72D297353CC}">
              <c16:uniqueId val="{00000001-ED32-46ED-9FD4-2F77B02579B0}"/>
            </c:ext>
          </c:extLst>
        </c:ser>
        <c:dLbls>
          <c:showLegendKey val="0"/>
          <c:showVal val="0"/>
          <c:showCatName val="0"/>
          <c:showSerName val="0"/>
          <c:showPercent val="0"/>
          <c:showBubbleSize val="0"/>
        </c:dLbls>
        <c:gapWidth val="100"/>
        <c:axId val="652885976"/>
        <c:axId val="652885192"/>
      </c:barChart>
      <c:catAx>
        <c:axId val="652885976"/>
        <c:scaling>
          <c:orientation val="minMax"/>
        </c:scaling>
        <c:delete val="0"/>
        <c:axPos val="b"/>
        <c:numFmt formatCode="General" sourceLinked="1"/>
        <c:majorTickMark val="out"/>
        <c:minorTickMark val="none"/>
        <c:tickLblPos val="low"/>
        <c:spPr>
          <a:ln>
            <a:solidFill>
              <a:srgbClr val="000000"/>
            </a:solidFill>
            <a:prstDash val="solid"/>
          </a:ln>
        </c:spPr>
        <c:crossAx val="652885192"/>
        <c:crosses val="autoZero"/>
        <c:auto val="1"/>
        <c:lblAlgn val="ctr"/>
        <c:lblOffset val="100"/>
        <c:noMultiLvlLbl val="0"/>
      </c:catAx>
      <c:valAx>
        <c:axId val="652885192"/>
        <c:scaling>
          <c:orientation val="minMax"/>
        </c:scaling>
        <c:delete val="0"/>
        <c:axPos val="l"/>
        <c:numFmt formatCode="#,##0" sourceLinked="0"/>
        <c:majorTickMark val="out"/>
        <c:minorTickMark val="none"/>
        <c:tickLblPos val="low"/>
        <c:spPr>
          <a:ln>
            <a:solidFill>
              <a:srgbClr val="000000"/>
            </a:solidFill>
            <a:prstDash val="solid"/>
          </a:ln>
        </c:spPr>
        <c:crossAx val="652885976"/>
        <c:crosses val="autoZero"/>
        <c:crossBetween val="between"/>
      </c:valAx>
      <c:spPr>
        <a:solidFill>
          <a:srgbClr val="FFFFFF"/>
        </a:solidFill>
        <a:ln w="25400">
          <a:noFill/>
        </a:ln>
      </c:spPr>
    </c:plotArea>
    <c:legend>
      <c:legendPos val="b"/>
      <c:layout>
        <c:manualLayout>
          <c:xMode val="edge"/>
          <c:yMode val="edge"/>
          <c:x val="9.4645274603832416E-2"/>
          <c:y val="0.87567763865582371"/>
          <c:w val="0.80569691946401445"/>
          <c:h val="0.12432236134417624"/>
        </c:manualLayout>
      </c:layout>
      <c:overlay val="0"/>
      <c:spPr>
        <a:ln w="25400">
          <a:noFill/>
        </a:ln>
      </c:spPr>
    </c:legend>
    <c:plotVisOnly val="1"/>
    <c:dispBlanksAs val="gap"/>
    <c:showDLblsOverMax val="0"/>
  </c:chart>
  <c:spPr>
    <a:solidFill>
      <a:srgbClr val="FFFFFF"/>
    </a:solidFill>
    <a:ln w="25400">
      <a:noFill/>
    </a:ln>
  </c:spPr>
  <c:txPr>
    <a:bodyPr/>
    <a:lstStyle/>
    <a:p>
      <a:pPr>
        <a:defRPr sz="800" b="0">
          <a:solidFill>
            <a:srgbClr val="000000"/>
          </a:solidFill>
          <a:latin typeface="EYInterstate Light" panose="02000506000000020004" pitchFamily="2" charset="0"/>
          <a:ea typeface="Arial Narrow"/>
          <a:cs typeface="Arial Narrow"/>
        </a:defRPr>
      </a:pPr>
      <a:endParaRPr lang="et-EE"/>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'3 SISESTUSVORM'!$C$176</c:f>
              <c:strCache>
                <c:ptCount val="1"/>
                <c:pt idx="0">
                  <c:v>KOV-i poolt osutatavatele hariduslikele tugiteenustele kuluv osakaal KOV-i aastasest eelarvest, %</c:v>
                </c:pt>
              </c:strCache>
            </c:strRef>
          </c:tx>
          <c:spPr>
            <a:solidFill>
              <a:srgbClr val="FFE600"/>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SISESTUSVORM'!$D$176:$K$176</c:f>
              <c:numCache>
                <c:formatCode>0%</c:formatCode>
                <c:ptCount val="8"/>
              </c:numCache>
            </c:numRef>
          </c:val>
          <c:extLst>
            <c:ext xmlns:c16="http://schemas.microsoft.com/office/drawing/2014/chart" uri="{C3380CC4-5D6E-409C-BE32-E72D297353CC}">
              <c16:uniqueId val="{00000000-992F-44A5-95CD-5F8C15077CEB}"/>
            </c:ext>
          </c:extLst>
        </c:ser>
        <c:ser>
          <c:idx val="1"/>
          <c:order val="1"/>
          <c:tx>
            <c:strRef>
              <c:f>'3 SISESTUSVORM'!$C$177</c:f>
              <c:strCache>
                <c:ptCount val="1"/>
                <c:pt idx="0">
                  <c:v>sisseostetavate hariduslike tugiteenuste osakaal KOV-i aastasest eelarvest, % </c:v>
                </c:pt>
              </c:strCache>
            </c:strRef>
          </c:tx>
          <c:spPr>
            <a:solidFill>
              <a:srgbClr val="7F7E82"/>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'3 SISESTUSVORM'!$D$177:$K$177</c:f>
              <c:numCache>
                <c:formatCode>0%</c:formatCode>
                <c:ptCount val="8"/>
              </c:numCache>
            </c:numRef>
          </c:val>
          <c:extLst>
            <c:ext xmlns:c16="http://schemas.microsoft.com/office/drawing/2014/chart" uri="{C3380CC4-5D6E-409C-BE32-E72D297353CC}">
              <c16:uniqueId val="{00000001-992F-44A5-95CD-5F8C15077CEB}"/>
            </c:ext>
          </c:extLst>
        </c:ser>
        <c:dLbls>
          <c:showLegendKey val="0"/>
          <c:showVal val="0"/>
          <c:showCatName val="0"/>
          <c:showSerName val="0"/>
          <c:showPercent val="0"/>
          <c:showBubbleSize val="0"/>
        </c:dLbls>
        <c:gapWidth val="100"/>
        <c:overlap val="100"/>
        <c:axId val="652883624"/>
        <c:axId val="652884800"/>
      </c:barChart>
      <c:catAx>
        <c:axId val="652883624"/>
        <c:scaling>
          <c:orientation val="minMax"/>
        </c:scaling>
        <c:delete val="0"/>
        <c:axPos val="b"/>
        <c:numFmt formatCode="General" sourceLinked="1"/>
        <c:majorTickMark val="out"/>
        <c:minorTickMark val="none"/>
        <c:tickLblPos val="low"/>
        <c:spPr>
          <a:ln>
            <a:solidFill>
              <a:srgbClr val="000000"/>
            </a:solidFill>
            <a:prstDash val="solid"/>
          </a:ln>
        </c:spPr>
        <c:crossAx val="652884800"/>
        <c:crosses val="autoZero"/>
        <c:auto val="1"/>
        <c:lblAlgn val="ctr"/>
        <c:lblOffset val="100"/>
        <c:noMultiLvlLbl val="0"/>
      </c:catAx>
      <c:valAx>
        <c:axId val="652884800"/>
        <c:scaling>
          <c:orientation val="minMax"/>
        </c:scaling>
        <c:delete val="0"/>
        <c:axPos val="l"/>
        <c:numFmt formatCode="0%" sourceLinked="0"/>
        <c:majorTickMark val="out"/>
        <c:minorTickMark val="none"/>
        <c:tickLblPos val="low"/>
        <c:spPr>
          <a:ln>
            <a:solidFill>
              <a:srgbClr val="000000"/>
            </a:solidFill>
            <a:prstDash val="solid"/>
          </a:ln>
        </c:spPr>
        <c:crossAx val="652883624"/>
        <c:crosses val="autoZero"/>
        <c:crossBetween val="between"/>
      </c:valAx>
      <c:spPr>
        <a:solidFill>
          <a:srgbClr val="FFFFFF"/>
        </a:solidFill>
        <a:ln w="25400">
          <a:noFill/>
        </a:ln>
      </c:spPr>
    </c:plotArea>
    <c:legend>
      <c:legendPos val="b"/>
      <c:overlay val="0"/>
      <c:spPr>
        <a:ln w="25400">
          <a:noFill/>
        </a:ln>
      </c:spPr>
    </c:legend>
    <c:plotVisOnly val="1"/>
    <c:dispBlanksAs val="gap"/>
    <c:showDLblsOverMax val="0"/>
  </c:chart>
  <c:spPr>
    <a:solidFill>
      <a:srgbClr val="FFFFFF"/>
    </a:solidFill>
    <a:ln w="25400">
      <a:noFill/>
    </a:ln>
  </c:spPr>
  <c:txPr>
    <a:bodyPr/>
    <a:lstStyle/>
    <a:p>
      <a:pPr>
        <a:defRPr sz="800" b="0">
          <a:solidFill>
            <a:srgbClr val="000000"/>
          </a:solidFill>
          <a:latin typeface="EYInterstate Light "/>
          <a:ea typeface="Arial Narrow"/>
          <a:cs typeface="Arial Narrow"/>
        </a:defRPr>
      </a:pPr>
      <a:endParaRPr lang="et-EE"/>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'3 SISESTUSVORM'!$C$189</c:f>
              <c:strCache>
                <c:ptCount val="1"/>
                <c:pt idx="0">
                  <c:v>koolitransporti kasutavate õpilaste arv</c:v>
                </c:pt>
              </c:strCache>
            </c:strRef>
          </c:tx>
          <c:spPr>
            <a:solidFill>
              <a:srgbClr val="FFE600"/>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SISESTUSVORM'!$D$189:$K$189</c:f>
              <c:numCache>
                <c:formatCode>General</c:formatCode>
                <c:ptCount val="8"/>
                <c:pt idx="7">
                  <c:v>309</c:v>
                </c:pt>
              </c:numCache>
            </c:numRef>
          </c:val>
          <c:extLst>
            <c:ext xmlns:c16="http://schemas.microsoft.com/office/drawing/2014/chart" uri="{C3380CC4-5D6E-409C-BE32-E72D297353CC}">
              <c16:uniqueId val="{00000000-5AE1-4D1A-855B-C43EB2CC0B62}"/>
            </c:ext>
          </c:extLst>
        </c:ser>
        <c:dLbls>
          <c:showLegendKey val="0"/>
          <c:showVal val="0"/>
          <c:showCatName val="0"/>
          <c:showSerName val="0"/>
          <c:showPercent val="0"/>
          <c:showBubbleSize val="0"/>
        </c:dLbls>
        <c:gapWidth val="100"/>
        <c:overlap val="100"/>
        <c:axId val="652886368"/>
        <c:axId val="652886760"/>
      </c:barChart>
      <c:catAx>
        <c:axId val="652886368"/>
        <c:scaling>
          <c:orientation val="minMax"/>
        </c:scaling>
        <c:delete val="0"/>
        <c:axPos val="b"/>
        <c:numFmt formatCode="General" sourceLinked="1"/>
        <c:majorTickMark val="out"/>
        <c:minorTickMark val="none"/>
        <c:tickLblPos val="low"/>
        <c:spPr>
          <a:ln>
            <a:solidFill>
              <a:srgbClr val="000000"/>
            </a:solidFill>
            <a:prstDash val="solid"/>
          </a:ln>
        </c:spPr>
        <c:crossAx val="652886760"/>
        <c:crosses val="autoZero"/>
        <c:auto val="1"/>
        <c:lblAlgn val="ctr"/>
        <c:lblOffset val="100"/>
        <c:noMultiLvlLbl val="0"/>
      </c:catAx>
      <c:valAx>
        <c:axId val="652886760"/>
        <c:scaling>
          <c:orientation val="minMax"/>
        </c:scaling>
        <c:delete val="0"/>
        <c:axPos val="l"/>
        <c:numFmt formatCode="#,##0" sourceLinked="0"/>
        <c:majorTickMark val="out"/>
        <c:minorTickMark val="none"/>
        <c:tickLblPos val="low"/>
        <c:spPr>
          <a:ln>
            <a:solidFill>
              <a:srgbClr val="000000"/>
            </a:solidFill>
            <a:prstDash val="solid"/>
          </a:ln>
        </c:spPr>
        <c:crossAx val="652886368"/>
        <c:crosses val="autoZero"/>
        <c:crossBetween val="between"/>
      </c:valAx>
      <c:spPr>
        <a:solidFill>
          <a:srgbClr val="FFFFFF"/>
        </a:solidFill>
        <a:ln w="25400">
          <a:noFill/>
        </a:ln>
      </c:spPr>
    </c:plotArea>
    <c:legend>
      <c:legendPos val="b"/>
      <c:overlay val="0"/>
      <c:spPr>
        <a:ln w="25400">
          <a:noFill/>
        </a:ln>
      </c:spPr>
    </c:legend>
    <c:plotVisOnly val="1"/>
    <c:dispBlanksAs val="gap"/>
    <c:showDLblsOverMax val="0"/>
  </c:chart>
  <c:spPr>
    <a:solidFill>
      <a:srgbClr val="FFFFFF"/>
    </a:solidFill>
    <a:ln w="25400">
      <a:noFill/>
    </a:ln>
  </c:spPr>
  <c:txPr>
    <a:bodyPr/>
    <a:lstStyle/>
    <a:p>
      <a:pPr>
        <a:defRPr sz="800" b="0">
          <a:solidFill>
            <a:srgbClr val="000000"/>
          </a:solidFill>
          <a:latin typeface="EYInterstate Light "/>
          <a:ea typeface="Arial Narrow"/>
          <a:cs typeface="Arial Narrow"/>
        </a:defRPr>
      </a:pPr>
      <a:endParaRPr lang="et-EE"/>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9492470848551335E-2"/>
          <c:y val="1.6721311475409839E-2"/>
          <c:w val="0.92993727635897372"/>
          <c:h val="0.74790964244223568"/>
        </c:manualLayout>
      </c:layout>
      <c:lineChart>
        <c:grouping val="standard"/>
        <c:varyColors val="0"/>
        <c:ser>
          <c:idx val="1"/>
          <c:order val="0"/>
          <c:tx>
            <c:v>Rahuldatud toimetulekutoetuste arvu suhe kogurahvastikku (%) KOV-is</c:v>
          </c:tx>
          <c:spPr>
            <a:ln w="19050">
              <a:solidFill>
                <a:srgbClr val="646464"/>
              </a:solidFill>
              <a:prstDash val="solid"/>
            </a:ln>
          </c:spPr>
          <c:marker>
            <c:symbol val="square"/>
            <c:size val="5"/>
            <c:spPr>
              <a:solidFill>
                <a:schemeClr val="accent1"/>
              </a:solidFill>
              <a:ln>
                <a:noFill/>
              </a:ln>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SISESTUSVORM'!$D$198:$J$198</c:f>
              <c:numCache>
                <c:formatCode>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D6EC-4104-9A14-01D701D7A7CE}"/>
            </c:ext>
          </c:extLst>
        </c:ser>
        <c:ser>
          <c:idx val="2"/>
          <c:order val="1"/>
          <c:tx>
            <c:v>Rahuldatud toimetulekutoetuste arvu suhe kogurahvastikku (%) Eestis</c:v>
          </c:tx>
          <c:spPr>
            <a:ln w="19050">
              <a:solidFill>
                <a:srgbClr val="FFD200"/>
              </a:solidFill>
              <a:prstDash val="solid"/>
            </a:ln>
          </c:spPr>
          <c:marker>
            <c:spPr>
              <a:solidFill>
                <a:schemeClr val="accent2"/>
              </a:solidFill>
              <a:ln>
                <a:noFill/>
              </a:ln>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'4 Eesti statistika'!$D$99:$J$99</c:f>
              <c:numCache>
                <c:formatCode>0%</c:formatCode>
                <c:ptCount val="7"/>
                <c:pt idx="0">
                  <c:v>4.451973939810526E-2</c:v>
                </c:pt>
                <c:pt idx="1">
                  <c:v>7.996990432269753E-2</c:v>
                </c:pt>
                <c:pt idx="2">
                  <c:v>0.12384327490643446</c:v>
                </c:pt>
                <c:pt idx="3">
                  <c:v>0.12156566340267437</c:v>
                </c:pt>
                <c:pt idx="4">
                  <c:v>0.10397617899559092</c:v>
                </c:pt>
                <c:pt idx="5">
                  <c:v>8.9754835347461773E-2</c:v>
                </c:pt>
                <c:pt idx="6">
                  <c:v>7.6965752888505184E-2</c:v>
                </c:pt>
              </c:numCache>
            </c:numRef>
          </c:val>
          <c:smooth val="0"/>
          <c:extLst>
            <c:ext xmlns:c16="http://schemas.microsoft.com/office/drawing/2014/chart" uri="{C3380CC4-5D6E-409C-BE32-E72D297353CC}">
              <c16:uniqueId val="{00000001-D6EC-4104-9A14-01D701D7A7CE}"/>
            </c:ext>
          </c:extLst>
        </c:ser>
        <c:dLbls>
          <c:showLegendKey val="0"/>
          <c:showVal val="0"/>
          <c:showCatName val="0"/>
          <c:showSerName val="0"/>
          <c:showPercent val="0"/>
          <c:showBubbleSize val="0"/>
        </c:dLbls>
        <c:marker val="1"/>
        <c:smooth val="0"/>
        <c:axId val="652399856"/>
        <c:axId val="648843384"/>
      </c:lineChart>
      <c:catAx>
        <c:axId val="652399856"/>
        <c:scaling>
          <c:orientation val="minMax"/>
        </c:scaling>
        <c:delete val="0"/>
        <c:axPos val="b"/>
        <c:numFmt formatCode="General" sourceLinked="1"/>
        <c:majorTickMark val="out"/>
        <c:minorTickMark val="none"/>
        <c:tickLblPos val="low"/>
        <c:spPr>
          <a:ln>
            <a:solidFill>
              <a:srgbClr val="000000"/>
            </a:solidFill>
            <a:prstDash val="solid"/>
          </a:ln>
        </c:spPr>
        <c:crossAx val="648843384"/>
        <c:crosses val="autoZero"/>
        <c:auto val="1"/>
        <c:lblAlgn val="ctr"/>
        <c:lblOffset val="100"/>
        <c:noMultiLvlLbl val="0"/>
      </c:catAx>
      <c:valAx>
        <c:axId val="648843384"/>
        <c:scaling>
          <c:orientation val="minMax"/>
        </c:scaling>
        <c:delete val="0"/>
        <c:axPos val="l"/>
        <c:numFmt formatCode="0%" sourceLinked="0"/>
        <c:majorTickMark val="out"/>
        <c:minorTickMark val="none"/>
        <c:tickLblPos val="low"/>
        <c:spPr>
          <a:ln>
            <a:solidFill>
              <a:srgbClr val="000000"/>
            </a:solidFill>
            <a:prstDash val="solid"/>
          </a:ln>
        </c:spPr>
        <c:crossAx val="652399856"/>
        <c:crosses val="autoZero"/>
        <c:crossBetween val="between"/>
      </c:valAx>
      <c:spPr>
        <a:solidFill>
          <a:srgbClr val="FFFFFF"/>
        </a:solidFill>
        <a:ln w="25400">
          <a:noFill/>
        </a:ln>
      </c:spPr>
    </c:plotArea>
    <c:legend>
      <c:legendPos val="b"/>
      <c:layout>
        <c:manualLayout>
          <c:xMode val="edge"/>
          <c:yMode val="edge"/>
          <c:x val="6.3186180674784084E-2"/>
          <c:y val="0.88113144873284277"/>
          <c:w val="0.85858991310296739"/>
          <c:h val="0.11886855126715717"/>
        </c:manualLayout>
      </c:layout>
      <c:overlay val="0"/>
      <c:spPr>
        <a:ln w="25400">
          <a:noFill/>
        </a:ln>
      </c:spPr>
      <c:txPr>
        <a:bodyPr/>
        <a:lstStyle/>
        <a:p>
          <a:pPr rtl="0">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EYInterstate Light "/>
          <a:ea typeface="Arial Narrow"/>
          <a:cs typeface="Arial Narrow"/>
        </a:defRPr>
      </a:pPr>
      <a:endParaRPr lang="et-EE"/>
    </a:p>
  </c:txPr>
  <c:printSettings>
    <c:headerFooter/>
    <c:pageMargins b="0.75000000000000033" l="0.70000000000000029" r="0.70000000000000029" t="0.75000000000000033" header="0.30000000000000016" footer="0.30000000000000016"/>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9492470848551335E-2"/>
          <c:y val="1.6721311475409839E-2"/>
          <c:w val="0.92993727635897372"/>
          <c:h val="0.74790964244223568"/>
        </c:manualLayout>
      </c:layout>
      <c:lineChart>
        <c:grouping val="standard"/>
        <c:varyColors val="0"/>
        <c:ser>
          <c:idx val="1"/>
          <c:order val="0"/>
          <c:tx>
            <c:strRef>
              <c:f>'3 SISESTUSVORM'!$C$212</c:f>
              <c:strCache>
                <c:ptCount val="1"/>
                <c:pt idx="0">
                  <c:v>orvude, vanemliku hoolitsuseta ja abivajavate laste arv (lapsed, kes jäid aruandeaasta lõpuks arvele)</c:v>
                </c:pt>
              </c:strCache>
            </c:strRef>
          </c:tx>
          <c:spPr>
            <a:ln w="19050">
              <a:solidFill>
                <a:srgbClr val="646464"/>
              </a:solidFill>
              <a:prstDash val="solid"/>
            </a:ln>
          </c:spPr>
          <c:marker>
            <c:symbol val="square"/>
            <c:size val="5"/>
            <c:spPr>
              <a:solidFill>
                <a:schemeClr val="accent1"/>
              </a:solidFill>
              <a:ln>
                <a:noFill/>
              </a:ln>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SISESTUSVORM'!$D$212:$J$212</c:f>
              <c:numCache>
                <c:formatCode>General</c:formatCode>
                <c:ptCount val="7"/>
              </c:numCache>
            </c:numRef>
          </c:val>
          <c:smooth val="0"/>
          <c:extLst>
            <c:ext xmlns:c16="http://schemas.microsoft.com/office/drawing/2014/chart" uri="{C3380CC4-5D6E-409C-BE32-E72D297353CC}">
              <c16:uniqueId val="{00000000-0111-4379-A7CD-119C968E2716}"/>
            </c:ext>
          </c:extLst>
        </c:ser>
        <c:dLbls>
          <c:showLegendKey val="0"/>
          <c:showVal val="0"/>
          <c:showCatName val="0"/>
          <c:showSerName val="0"/>
          <c:showPercent val="0"/>
          <c:showBubbleSize val="0"/>
        </c:dLbls>
        <c:marker val="1"/>
        <c:smooth val="0"/>
        <c:axId val="648844952"/>
        <c:axId val="648843776"/>
      </c:lineChart>
      <c:catAx>
        <c:axId val="648844952"/>
        <c:scaling>
          <c:orientation val="minMax"/>
        </c:scaling>
        <c:delete val="0"/>
        <c:axPos val="b"/>
        <c:numFmt formatCode="General" sourceLinked="1"/>
        <c:majorTickMark val="out"/>
        <c:minorTickMark val="none"/>
        <c:tickLblPos val="low"/>
        <c:spPr>
          <a:ln>
            <a:solidFill>
              <a:srgbClr val="000000"/>
            </a:solidFill>
            <a:prstDash val="solid"/>
          </a:ln>
        </c:spPr>
        <c:crossAx val="648843776"/>
        <c:crosses val="autoZero"/>
        <c:auto val="1"/>
        <c:lblAlgn val="ctr"/>
        <c:lblOffset val="100"/>
        <c:noMultiLvlLbl val="0"/>
      </c:catAx>
      <c:valAx>
        <c:axId val="648843776"/>
        <c:scaling>
          <c:orientation val="minMax"/>
        </c:scaling>
        <c:delete val="0"/>
        <c:axPos val="l"/>
        <c:numFmt formatCode="#,##0" sourceLinked="0"/>
        <c:majorTickMark val="out"/>
        <c:minorTickMark val="none"/>
        <c:tickLblPos val="low"/>
        <c:spPr>
          <a:ln>
            <a:solidFill>
              <a:srgbClr val="000000"/>
            </a:solidFill>
            <a:prstDash val="solid"/>
          </a:ln>
        </c:spPr>
        <c:crossAx val="648844952"/>
        <c:crosses val="autoZero"/>
        <c:crossBetween val="between"/>
      </c:valAx>
      <c:spPr>
        <a:solidFill>
          <a:srgbClr val="FFFFFF"/>
        </a:solidFill>
        <a:ln w="25400">
          <a:noFill/>
        </a:ln>
      </c:spPr>
    </c:plotArea>
    <c:legend>
      <c:legendPos val="b"/>
      <c:layout>
        <c:manualLayout>
          <c:xMode val="edge"/>
          <c:yMode val="edge"/>
          <c:x val="6.3186180674784084E-2"/>
          <c:y val="0.88113144873284277"/>
          <c:w val="0.76688032417000507"/>
          <c:h val="6.4898756507895533E-2"/>
        </c:manualLayout>
      </c:layout>
      <c:overlay val="0"/>
      <c:spPr>
        <a:ln w="25400">
          <a:noFill/>
        </a:ln>
      </c:spPr>
      <c:txPr>
        <a:bodyPr/>
        <a:lstStyle/>
        <a:p>
          <a:pPr rtl="0">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EYInterstate Light "/>
          <a:ea typeface="Arial Narrow"/>
          <a:cs typeface="Arial Narrow"/>
        </a:defRPr>
      </a:pPr>
      <a:endParaRPr lang="et-EE"/>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Leibkondade struktuur KOV-is</a:t>
            </a:r>
          </a:p>
        </c:rich>
      </c:tx>
      <c:layout>
        <c:manualLayout>
          <c:xMode val="edge"/>
          <c:yMode val="edge"/>
          <c:x val="0.32636721776333377"/>
          <c:y val="3.1418037020837827E-2"/>
        </c:manualLayout>
      </c:layout>
      <c:overlay val="0"/>
    </c:title>
    <c:autoTitleDeleted val="0"/>
    <c:pivotFmts>
      <c:pivotFmt>
        <c:idx val="0"/>
        <c:spPr>
          <a:solidFill>
            <a:srgbClr val="7F7E82"/>
          </a:solidFill>
        </c:spPr>
        <c:marker>
          <c:symbol val="none"/>
        </c:marker>
        <c:dLbl>
          <c:idx val="0"/>
          <c:spPr/>
          <c:txPr>
            <a:bodyPr/>
            <a:lstStyle/>
            <a:p>
              <a:pPr>
                <a:defRPr/>
              </a:pPr>
              <a:endParaRPr lang="et-EE"/>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solidFill>
        </c:spPr>
        <c:marker>
          <c:symbol val="none"/>
        </c:marker>
        <c:dLbl>
          <c:idx val="0"/>
          <c:spPr/>
          <c:txPr>
            <a:bodyPr/>
            <a:lstStyle/>
            <a:p>
              <a:pPr>
                <a:defRPr/>
              </a:pPr>
              <a:endParaRPr lang="et-EE"/>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3"/>
          </a:solidFill>
        </c:spPr>
        <c:marker>
          <c:symbol val="none"/>
        </c:marker>
        <c:dLbl>
          <c:idx val="0"/>
          <c:spPr/>
          <c:txPr>
            <a:bodyPr/>
            <a:lstStyle/>
            <a:p>
              <a:pPr>
                <a:defRPr/>
              </a:pPr>
              <a:endParaRPr lang="et-EE"/>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CCCCCC"/>
          </a:solidFill>
        </c:spPr>
        <c:marker>
          <c:symbol val="none"/>
        </c:marker>
        <c:dLbl>
          <c:idx val="0"/>
          <c:spPr/>
          <c:txPr>
            <a:bodyPr/>
            <a:lstStyle/>
            <a:p>
              <a:pPr>
                <a:defRPr/>
              </a:pPr>
              <a:endParaRPr lang="et-EE"/>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0057174103237096"/>
          <c:y val="0.15146363523015816"/>
          <c:w val="0.86887270341207345"/>
          <c:h val="0.60312290340264774"/>
        </c:manualLayout>
      </c:layout>
      <c:barChart>
        <c:barDir val="col"/>
        <c:grouping val="percentStacked"/>
        <c:varyColors val="0"/>
        <c:ser>
          <c:idx val="1"/>
          <c:order val="0"/>
          <c:tx>
            <c:strRef>
              <c:f>'3 SISESTUSVORM'!$C$23</c:f>
              <c:strCache>
                <c:ptCount val="1"/>
                <c:pt idx="0">
                  <c:v>ühe lapsega leibkondade osakaal</c:v>
                </c:pt>
              </c:strCache>
            </c:strRef>
          </c:tx>
          <c:spPr>
            <a:solidFill>
              <a:srgbClr val="7F7E8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'3 SISESTUSVORM'!$D$22:$K$22</c15:sqref>
                  </c15:fullRef>
                </c:ext>
              </c:extLst>
              <c:f>('3 SISESTUSVORM'!$D$22,'3 SISESTUSVORM'!$H$22)</c:f>
              <c:numCache>
                <c:formatCode>General</c:formatCode>
                <c:ptCount val="2"/>
                <c:pt idx="0">
                  <c:v>2000</c:v>
                </c:pt>
                <c:pt idx="1">
                  <c:v>2011</c:v>
                </c:pt>
              </c:numCache>
            </c:numRef>
          </c:cat>
          <c:val>
            <c:numRef>
              <c:extLst>
                <c:ext xmlns:c15="http://schemas.microsoft.com/office/drawing/2012/chart" uri="{02D57815-91ED-43cb-92C2-25804820EDAC}">
                  <c15:fullRef>
                    <c15:sqref>'3 SISESTUSVORM'!$D$23:$K$23</c15:sqref>
                  </c15:fullRef>
                </c:ext>
              </c:extLst>
              <c:f>('3 SISESTUSVORM'!$D$23,'3 SISESTUSVORM'!$H$23)</c:f>
              <c:numCache>
                <c:formatCode>0%</c:formatCode>
                <c:ptCount val="2"/>
                <c:pt idx="0">
                  <c:v>0.24</c:v>
                </c:pt>
                <c:pt idx="1">
                  <c:v>0.2</c:v>
                </c:pt>
              </c:numCache>
            </c:numRef>
          </c:val>
          <c:extLst>
            <c:ext xmlns:c16="http://schemas.microsoft.com/office/drawing/2014/chart" uri="{C3380CC4-5D6E-409C-BE32-E72D297353CC}">
              <c16:uniqueId val="{00000000-EA4C-486F-B390-43ACC843E092}"/>
            </c:ext>
          </c:extLst>
        </c:ser>
        <c:ser>
          <c:idx val="2"/>
          <c:order val="1"/>
          <c:tx>
            <c:strRef>
              <c:f>'3 SISESTUSVORM'!$C$24</c:f>
              <c:strCache>
                <c:ptCount val="1"/>
                <c:pt idx="0">
                  <c:v>kahe lapsega leibkondade osakaal</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'3 SISESTUSVORM'!$D$22:$K$22</c15:sqref>
                  </c15:fullRef>
                </c:ext>
              </c:extLst>
              <c:f>('3 SISESTUSVORM'!$D$22,'3 SISESTUSVORM'!$H$22)</c:f>
              <c:numCache>
                <c:formatCode>General</c:formatCode>
                <c:ptCount val="2"/>
                <c:pt idx="0">
                  <c:v>2000</c:v>
                </c:pt>
                <c:pt idx="1">
                  <c:v>2011</c:v>
                </c:pt>
              </c:numCache>
            </c:numRef>
          </c:cat>
          <c:val>
            <c:numRef>
              <c:extLst>
                <c:ext xmlns:c15="http://schemas.microsoft.com/office/drawing/2012/chart" uri="{02D57815-91ED-43cb-92C2-25804820EDAC}">
                  <c15:fullRef>
                    <c15:sqref>'3 SISESTUSVORM'!$D$24:$K$24</c15:sqref>
                  </c15:fullRef>
                </c:ext>
              </c:extLst>
              <c:f>('3 SISESTUSVORM'!$D$24,'3 SISESTUSVORM'!$H$24)</c:f>
              <c:numCache>
                <c:formatCode>0%</c:formatCode>
                <c:ptCount val="2"/>
                <c:pt idx="0">
                  <c:v>0.18</c:v>
                </c:pt>
                <c:pt idx="1">
                  <c:v>0.13</c:v>
                </c:pt>
              </c:numCache>
            </c:numRef>
          </c:val>
          <c:extLst>
            <c:ext xmlns:c16="http://schemas.microsoft.com/office/drawing/2014/chart" uri="{C3380CC4-5D6E-409C-BE32-E72D297353CC}">
              <c16:uniqueId val="{00000001-EA4C-486F-B390-43ACC843E092}"/>
            </c:ext>
          </c:extLst>
        </c:ser>
        <c:ser>
          <c:idx val="3"/>
          <c:order val="2"/>
          <c:tx>
            <c:strRef>
              <c:f>'3 SISESTUSVORM'!$C$25</c:f>
              <c:strCache>
                <c:ptCount val="1"/>
                <c:pt idx="0">
                  <c:v>kolme ja enama lapsega leibkondade osakaal</c:v>
                </c:pt>
              </c:strCache>
            </c:strRef>
          </c:tx>
          <c:spPr>
            <a:solidFill>
              <a:schemeClr val="accent3"/>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'3 SISESTUSVORM'!$D$22:$K$22</c15:sqref>
                  </c15:fullRef>
                </c:ext>
              </c:extLst>
              <c:f>('3 SISESTUSVORM'!$D$22,'3 SISESTUSVORM'!$H$22)</c:f>
              <c:numCache>
                <c:formatCode>General</c:formatCode>
                <c:ptCount val="2"/>
                <c:pt idx="0">
                  <c:v>2000</c:v>
                </c:pt>
                <c:pt idx="1">
                  <c:v>2011</c:v>
                </c:pt>
              </c:numCache>
            </c:numRef>
          </c:cat>
          <c:val>
            <c:numRef>
              <c:extLst>
                <c:ext xmlns:c15="http://schemas.microsoft.com/office/drawing/2012/chart" uri="{02D57815-91ED-43cb-92C2-25804820EDAC}">
                  <c15:fullRef>
                    <c15:sqref>'3 SISESTUSVORM'!$D$25:$K$25</c15:sqref>
                  </c15:fullRef>
                </c:ext>
              </c:extLst>
              <c:f>('3 SISESTUSVORM'!$D$25,'3 SISESTUSVORM'!$H$25)</c:f>
              <c:numCache>
                <c:formatCode>0%</c:formatCode>
                <c:ptCount val="2"/>
                <c:pt idx="0">
                  <c:v>7.0000000000000007E-2</c:v>
                </c:pt>
                <c:pt idx="1">
                  <c:v>0.05</c:v>
                </c:pt>
              </c:numCache>
            </c:numRef>
          </c:val>
          <c:extLst>
            <c:ext xmlns:c16="http://schemas.microsoft.com/office/drawing/2014/chart" uri="{C3380CC4-5D6E-409C-BE32-E72D297353CC}">
              <c16:uniqueId val="{00000002-EA4C-486F-B390-43ACC843E092}"/>
            </c:ext>
          </c:extLst>
        </c:ser>
        <c:dLbls>
          <c:showLegendKey val="0"/>
          <c:showVal val="0"/>
          <c:showCatName val="0"/>
          <c:showSerName val="0"/>
          <c:showPercent val="0"/>
          <c:showBubbleSize val="0"/>
        </c:dLbls>
        <c:gapWidth val="100"/>
        <c:overlap val="100"/>
        <c:axId val="548384728"/>
        <c:axId val="600803696"/>
      </c:barChart>
      <c:catAx>
        <c:axId val="548384728"/>
        <c:scaling>
          <c:orientation val="minMax"/>
        </c:scaling>
        <c:delete val="0"/>
        <c:axPos val="b"/>
        <c:numFmt formatCode="General" sourceLinked="1"/>
        <c:majorTickMark val="out"/>
        <c:minorTickMark val="none"/>
        <c:tickLblPos val="low"/>
        <c:spPr>
          <a:ln>
            <a:solidFill>
              <a:srgbClr val="000000"/>
            </a:solidFill>
            <a:prstDash val="solid"/>
          </a:ln>
        </c:spPr>
        <c:crossAx val="600803696"/>
        <c:crosses val="autoZero"/>
        <c:auto val="1"/>
        <c:lblAlgn val="ctr"/>
        <c:lblOffset val="100"/>
        <c:noMultiLvlLbl val="0"/>
      </c:catAx>
      <c:valAx>
        <c:axId val="600803696"/>
        <c:scaling>
          <c:orientation val="minMax"/>
        </c:scaling>
        <c:delete val="0"/>
        <c:axPos val="l"/>
        <c:numFmt formatCode="0%" sourceLinked="0"/>
        <c:majorTickMark val="out"/>
        <c:minorTickMark val="none"/>
        <c:tickLblPos val="low"/>
        <c:spPr>
          <a:ln>
            <a:solidFill>
              <a:srgbClr val="000000"/>
            </a:solidFill>
            <a:prstDash val="solid"/>
          </a:ln>
        </c:spPr>
        <c:crossAx val="548384728"/>
        <c:crosses val="autoZero"/>
        <c:crossBetween val="between"/>
        <c:majorUnit val="0.2"/>
      </c:valAx>
      <c:spPr>
        <a:solidFill>
          <a:srgbClr val="FFFFFF"/>
        </a:solidFill>
        <a:ln w="25400">
          <a:noFill/>
        </a:ln>
      </c:spPr>
    </c:plotArea>
    <c:legend>
      <c:legendPos val="b"/>
      <c:layout>
        <c:manualLayout>
          <c:xMode val="edge"/>
          <c:yMode val="edge"/>
          <c:x val="6.5546806649168822E-3"/>
          <c:y val="0.80791010498687665"/>
          <c:w val="0.99344531933508307"/>
          <c:h val="0.16431211723534556"/>
        </c:manualLayout>
      </c:layout>
      <c:overlay val="0"/>
      <c:spPr>
        <a:ln w="25400">
          <a:noFill/>
        </a:ln>
      </c:spPr>
      <c:txPr>
        <a:bodyPr/>
        <a:lstStyle/>
        <a:p>
          <a:pPr rtl="0">
            <a:defRPr/>
          </a:pPr>
          <a:endParaRPr lang="et-EE"/>
        </a:p>
      </c:txPr>
    </c:legend>
    <c:plotVisOnly val="1"/>
    <c:dispBlanksAs val="gap"/>
    <c:showDLblsOverMax val="0"/>
  </c:chart>
  <c:spPr>
    <a:ln w="25400">
      <a:noFill/>
    </a:ln>
  </c:spPr>
  <c:txPr>
    <a:bodyPr/>
    <a:lstStyle/>
    <a:p>
      <a:pPr>
        <a:defRPr sz="800" b="0">
          <a:solidFill>
            <a:srgbClr val="000000"/>
          </a:solidFill>
          <a:latin typeface="EYInterstate Light" panose="02000506000000020004" pitchFamily="2" charset="0"/>
          <a:ea typeface="Arial Narrow"/>
          <a:cs typeface="Arial Narrow"/>
        </a:defRPr>
      </a:pPr>
      <a:endParaRPr lang="et-EE"/>
    </a:p>
  </c:tx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9492470848551335E-2"/>
          <c:y val="1.6721311475409839E-2"/>
          <c:w val="0.92993727635897372"/>
          <c:h val="0.79162563540316977"/>
        </c:manualLayout>
      </c:layout>
      <c:lineChart>
        <c:grouping val="standard"/>
        <c:varyColors val="0"/>
        <c:ser>
          <c:idx val="1"/>
          <c:order val="0"/>
          <c:tx>
            <c:strRef>
              <c:f>'3 SISESTUSVORM'!$C$213</c:f>
              <c:strCache>
                <c:ptCount val="1"/>
                <c:pt idx="0">
                  <c:v>mitteinstitutsionaalsel asendushooldusel viibivate laste arv</c:v>
                </c:pt>
              </c:strCache>
            </c:strRef>
          </c:tx>
          <c:spPr>
            <a:ln w="19050">
              <a:solidFill>
                <a:srgbClr val="646464"/>
              </a:solidFill>
              <a:prstDash val="solid"/>
            </a:ln>
          </c:spPr>
          <c:marker>
            <c:symbol val="square"/>
            <c:size val="5"/>
            <c:spPr>
              <a:solidFill>
                <a:schemeClr val="accent1"/>
              </a:solidFill>
              <a:ln>
                <a:noFill/>
              </a:ln>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SISESTUSVORM'!$D$213:$J$213</c:f>
              <c:numCache>
                <c:formatCode>General</c:formatCode>
                <c:ptCount val="7"/>
              </c:numCache>
            </c:numRef>
          </c:val>
          <c:smooth val="0"/>
          <c:extLst>
            <c:ext xmlns:c16="http://schemas.microsoft.com/office/drawing/2014/chart" uri="{C3380CC4-5D6E-409C-BE32-E72D297353CC}">
              <c16:uniqueId val="{00000000-FDF3-44CA-9DBA-24975F5C08DE}"/>
            </c:ext>
          </c:extLst>
        </c:ser>
        <c:ser>
          <c:idx val="2"/>
          <c:order val="1"/>
          <c:tx>
            <c:strRef>
              <c:f>'3 SISESTUSVORM'!$C$214</c:f>
              <c:strCache>
                <c:ptCount val="1"/>
                <c:pt idx="0">
                  <c:v>institutsionaalsel asendushooldusel viibivate laste arv</c:v>
                </c:pt>
              </c:strCache>
            </c:strRef>
          </c:tx>
          <c:spPr>
            <a:ln w="19050">
              <a:solidFill>
                <a:srgbClr val="FFD200"/>
              </a:solidFill>
              <a:prstDash val="solid"/>
            </a:ln>
          </c:spPr>
          <c:marker>
            <c:spPr>
              <a:solidFill>
                <a:schemeClr val="accent2"/>
              </a:solidFill>
              <a:ln>
                <a:noFill/>
              </a:ln>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'3 SISESTUSVORM'!$D$214:$J$214</c:f>
              <c:numCache>
                <c:formatCode>General</c:formatCode>
                <c:ptCount val="7"/>
              </c:numCache>
            </c:numRef>
          </c:val>
          <c:smooth val="0"/>
          <c:extLst>
            <c:ext xmlns:c16="http://schemas.microsoft.com/office/drawing/2014/chart" uri="{C3380CC4-5D6E-409C-BE32-E72D297353CC}">
              <c16:uniqueId val="{00000001-FDF3-44CA-9DBA-24975F5C08DE}"/>
            </c:ext>
          </c:extLst>
        </c:ser>
        <c:dLbls>
          <c:showLegendKey val="0"/>
          <c:showVal val="0"/>
          <c:showCatName val="0"/>
          <c:showSerName val="0"/>
          <c:showPercent val="0"/>
          <c:showBubbleSize val="0"/>
        </c:dLbls>
        <c:marker val="1"/>
        <c:smooth val="0"/>
        <c:axId val="648849264"/>
        <c:axId val="648850048"/>
      </c:lineChart>
      <c:catAx>
        <c:axId val="648849264"/>
        <c:scaling>
          <c:orientation val="minMax"/>
        </c:scaling>
        <c:delete val="0"/>
        <c:axPos val="b"/>
        <c:numFmt formatCode="General" sourceLinked="1"/>
        <c:majorTickMark val="out"/>
        <c:minorTickMark val="none"/>
        <c:tickLblPos val="low"/>
        <c:spPr>
          <a:ln>
            <a:solidFill>
              <a:srgbClr val="000000"/>
            </a:solidFill>
            <a:prstDash val="solid"/>
          </a:ln>
        </c:spPr>
        <c:crossAx val="648850048"/>
        <c:crosses val="autoZero"/>
        <c:auto val="1"/>
        <c:lblAlgn val="ctr"/>
        <c:lblOffset val="100"/>
        <c:noMultiLvlLbl val="0"/>
      </c:catAx>
      <c:valAx>
        <c:axId val="648850048"/>
        <c:scaling>
          <c:orientation val="minMax"/>
        </c:scaling>
        <c:delete val="0"/>
        <c:axPos val="l"/>
        <c:numFmt formatCode="#,##0" sourceLinked="0"/>
        <c:majorTickMark val="out"/>
        <c:minorTickMark val="none"/>
        <c:tickLblPos val="low"/>
        <c:spPr>
          <a:ln>
            <a:solidFill>
              <a:srgbClr val="000000"/>
            </a:solidFill>
            <a:prstDash val="solid"/>
          </a:ln>
        </c:spPr>
        <c:crossAx val="648849264"/>
        <c:crosses val="autoZero"/>
        <c:crossBetween val="between"/>
      </c:valAx>
      <c:spPr>
        <a:solidFill>
          <a:srgbClr val="FFFFFF"/>
        </a:solidFill>
        <a:ln w="25400">
          <a:noFill/>
        </a:ln>
      </c:spPr>
    </c:plotArea>
    <c:legend>
      <c:legendPos val="b"/>
      <c:overlay val="0"/>
      <c:spPr>
        <a:ln w="25400">
          <a:noFill/>
        </a:ln>
      </c:spPr>
      <c:txPr>
        <a:bodyPr/>
        <a:lstStyle/>
        <a:p>
          <a:pPr rtl="0">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EYInterstate Light "/>
          <a:ea typeface="Arial Narrow"/>
          <a:cs typeface="Arial Narrow"/>
        </a:defRPr>
      </a:pPr>
      <a:endParaRPr lang="et-EE"/>
    </a:p>
  </c:txPr>
  <c:printSettings>
    <c:headerFooter/>
    <c:pageMargins b="0.75000000000000033" l="0.70000000000000029" r="0.70000000000000029" t="0.75000000000000033" header="0.30000000000000016" footer="0.30000000000000016"/>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'3 SISESTUSVORM'!$C$218</c:f>
              <c:strCache>
                <c:ptCount val="1"/>
                <c:pt idx="0">
                  <c:v>liikumispuudega laste arv, 0–7-aastased</c:v>
                </c:pt>
              </c:strCache>
            </c:strRef>
          </c:tx>
          <c:spPr>
            <a:solidFill>
              <a:srgbClr val="FFE600"/>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SISESTUSVORM'!$D$216:$K$216</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SISESTUSVORM'!$D$218:$K$218</c:f>
              <c:numCache>
                <c:formatCode>General</c:formatCode>
                <c:ptCount val="8"/>
              </c:numCache>
            </c:numRef>
          </c:val>
          <c:extLst>
            <c:ext xmlns:c16="http://schemas.microsoft.com/office/drawing/2014/chart" uri="{C3380CC4-5D6E-409C-BE32-E72D297353CC}">
              <c16:uniqueId val="{00000000-C4D0-4A2F-87E8-81C118A517F1}"/>
            </c:ext>
          </c:extLst>
        </c:ser>
        <c:ser>
          <c:idx val="1"/>
          <c:order val="1"/>
          <c:tx>
            <c:strRef>
              <c:f>'3 SISESTUSVORM'!$C$219</c:f>
              <c:strCache>
                <c:ptCount val="1"/>
                <c:pt idx="0">
                  <c:v>vaimupuudega  laste arv, 0–7-aastased</c:v>
                </c:pt>
              </c:strCache>
            </c:strRef>
          </c:tx>
          <c:spPr>
            <a:solidFill>
              <a:srgbClr val="7F7E82"/>
            </a:solidFill>
            <a:ln w="25400">
              <a:noFill/>
            </a:ln>
          </c:spPr>
          <c:invertIfNegative val="0"/>
          <c:cat>
            <c:numRef>
              <c:f>'3 SISESTUSVORM'!$D$216:$K$216</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SISESTUSVORM'!$D$219:$K$219</c:f>
              <c:numCache>
                <c:formatCode>General</c:formatCode>
                <c:ptCount val="8"/>
              </c:numCache>
            </c:numRef>
          </c:val>
          <c:extLst>
            <c:ext xmlns:c16="http://schemas.microsoft.com/office/drawing/2014/chart" uri="{C3380CC4-5D6E-409C-BE32-E72D297353CC}">
              <c16:uniqueId val="{00000001-C4D0-4A2F-87E8-81C118A517F1}"/>
            </c:ext>
          </c:extLst>
        </c:ser>
        <c:ser>
          <c:idx val="2"/>
          <c:order val="2"/>
          <c:tx>
            <c:strRef>
              <c:f>'3 SISESTUSVORM'!$C$220</c:f>
              <c:strCache>
                <c:ptCount val="1"/>
                <c:pt idx="0">
                  <c:v>kuulmispuudega laste arv, 0–7-aastased</c:v>
                </c:pt>
              </c:strCache>
            </c:strRef>
          </c:tx>
          <c:spPr>
            <a:solidFill>
              <a:srgbClr val="CCCBCD"/>
            </a:solidFill>
            <a:ln w="25400">
              <a:noFill/>
            </a:ln>
          </c:spPr>
          <c:invertIfNegative val="0"/>
          <c:cat>
            <c:numRef>
              <c:f>'3 SISESTUSVORM'!$D$216:$K$216</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SISESTUSVORM'!$D$220:$K$220</c:f>
              <c:numCache>
                <c:formatCode>General</c:formatCode>
                <c:ptCount val="8"/>
              </c:numCache>
            </c:numRef>
          </c:val>
          <c:extLst>
            <c:ext xmlns:c16="http://schemas.microsoft.com/office/drawing/2014/chart" uri="{C3380CC4-5D6E-409C-BE32-E72D297353CC}">
              <c16:uniqueId val="{00000002-C4D0-4A2F-87E8-81C118A517F1}"/>
            </c:ext>
          </c:extLst>
        </c:ser>
        <c:ser>
          <c:idx val="3"/>
          <c:order val="3"/>
          <c:tx>
            <c:strRef>
              <c:f>'3 SISESTUSVORM'!$C$221</c:f>
              <c:strCache>
                <c:ptCount val="1"/>
                <c:pt idx="0">
                  <c:v>nägemispuudega laste arv, 0–7-aastased</c:v>
                </c:pt>
              </c:strCache>
            </c:strRef>
          </c:tx>
          <c:spPr>
            <a:solidFill>
              <a:srgbClr val="2C973E"/>
            </a:solidFill>
            <a:ln w="25400">
              <a:noFill/>
            </a:ln>
          </c:spPr>
          <c:invertIfNegative val="0"/>
          <c:cat>
            <c:numRef>
              <c:f>'3 SISESTUSVORM'!$D$216:$K$216</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SISESTUSVORM'!$D$221:$K$221</c:f>
              <c:numCache>
                <c:formatCode>General</c:formatCode>
                <c:ptCount val="8"/>
              </c:numCache>
            </c:numRef>
          </c:val>
          <c:extLst>
            <c:ext xmlns:c16="http://schemas.microsoft.com/office/drawing/2014/chart" uri="{C3380CC4-5D6E-409C-BE32-E72D297353CC}">
              <c16:uniqueId val="{00000003-C4D0-4A2F-87E8-81C118A517F1}"/>
            </c:ext>
          </c:extLst>
        </c:ser>
        <c:ser>
          <c:idx val="4"/>
          <c:order val="4"/>
          <c:tx>
            <c:strRef>
              <c:f>'3 SISESTUSVORM'!$C$222</c:f>
              <c:strCache>
                <c:ptCount val="1"/>
                <c:pt idx="0">
                  <c:v>liitpuudega laste arv, 0–7-aastased</c:v>
                </c:pt>
              </c:strCache>
            </c:strRef>
          </c:tx>
          <c:spPr>
            <a:solidFill>
              <a:srgbClr val="95CB9E"/>
            </a:solidFill>
            <a:ln w="25400">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C4D0-4A2F-87E8-81C118A517F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SISESTUSVORM'!$D$216:$K$216</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SISESTUSVORM'!$D$222:$K$222</c:f>
              <c:numCache>
                <c:formatCode>General</c:formatCode>
                <c:ptCount val="8"/>
              </c:numCache>
            </c:numRef>
          </c:val>
          <c:extLst>
            <c:ext xmlns:c16="http://schemas.microsoft.com/office/drawing/2014/chart" uri="{C3380CC4-5D6E-409C-BE32-E72D297353CC}">
              <c16:uniqueId val="{00000005-C4D0-4A2F-87E8-81C118A517F1}"/>
            </c:ext>
          </c:extLst>
        </c:ser>
        <c:ser>
          <c:idx val="5"/>
          <c:order val="5"/>
          <c:tx>
            <c:strRef>
              <c:f>'3 SISESTUSVORM'!$C$223</c:f>
              <c:strCache>
                <c:ptCount val="1"/>
                <c:pt idx="0">
                  <c:v>psüühikahäiretega (sh käitumishäired) laste arv, 0–7-aastased</c:v>
                </c:pt>
              </c:strCache>
            </c:strRef>
          </c:tx>
          <c:spPr>
            <a:solidFill>
              <a:srgbClr val="91278F"/>
            </a:solidFill>
            <a:ln w="25400">
              <a:noFill/>
            </a:ln>
          </c:spPr>
          <c:invertIfNegative val="0"/>
          <c:cat>
            <c:numRef>
              <c:f>'3 SISESTUSVORM'!$D$216:$K$216</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SISESTUSVORM'!$D$223:$K$223</c:f>
              <c:numCache>
                <c:formatCode>General</c:formatCode>
                <c:ptCount val="8"/>
              </c:numCache>
            </c:numRef>
          </c:val>
          <c:extLst>
            <c:ext xmlns:c16="http://schemas.microsoft.com/office/drawing/2014/chart" uri="{C3380CC4-5D6E-409C-BE32-E72D297353CC}">
              <c16:uniqueId val="{00000006-C4D0-4A2F-87E8-81C118A517F1}"/>
            </c:ext>
          </c:extLst>
        </c:ser>
        <c:ser>
          <c:idx val="6"/>
          <c:order val="6"/>
          <c:tx>
            <c:strRef>
              <c:f>'3 SISESTUSVORM'!$C$224</c:f>
              <c:strCache>
                <c:ptCount val="1"/>
                <c:pt idx="0">
                  <c:v>keele- ja kõnepuudega  laste arv, 0–7-aastased</c:v>
                </c:pt>
              </c:strCache>
            </c:strRef>
          </c:tx>
          <c:spPr>
            <a:solidFill>
              <a:srgbClr val="C893C7"/>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SISESTUSVORM'!$D$216:$K$216</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SISESTUSVORM'!$D$224:$K$224</c:f>
              <c:numCache>
                <c:formatCode>General</c:formatCode>
                <c:ptCount val="8"/>
              </c:numCache>
            </c:numRef>
          </c:val>
          <c:extLst>
            <c:ext xmlns:c16="http://schemas.microsoft.com/office/drawing/2014/chart" uri="{C3380CC4-5D6E-409C-BE32-E72D297353CC}">
              <c16:uniqueId val="{00000007-C4D0-4A2F-87E8-81C118A517F1}"/>
            </c:ext>
          </c:extLst>
        </c:ser>
        <c:ser>
          <c:idx val="7"/>
          <c:order val="7"/>
          <c:tx>
            <c:strRef>
              <c:f>'3 SISESTUSVORM'!$C$225</c:f>
              <c:strCache>
                <c:ptCount val="1"/>
                <c:pt idx="0">
                  <c:v>muu puudega laste arv, 0–7-aastased</c:v>
                </c:pt>
              </c:strCache>
            </c:strRef>
          </c:tx>
          <c:spPr>
            <a:solidFill>
              <a:srgbClr val="FFE87F"/>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SISESTUSVORM'!$D$216:$K$216</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SISESTUSVORM'!$D$225:$K$225</c:f>
              <c:numCache>
                <c:formatCode>General</c:formatCode>
                <c:ptCount val="8"/>
              </c:numCache>
            </c:numRef>
          </c:val>
          <c:extLst>
            <c:ext xmlns:c16="http://schemas.microsoft.com/office/drawing/2014/chart" uri="{C3380CC4-5D6E-409C-BE32-E72D297353CC}">
              <c16:uniqueId val="{00000008-C4D0-4A2F-87E8-81C118A517F1}"/>
            </c:ext>
          </c:extLst>
        </c:ser>
        <c:dLbls>
          <c:showLegendKey val="0"/>
          <c:showVal val="0"/>
          <c:showCatName val="0"/>
          <c:showSerName val="0"/>
          <c:showPercent val="0"/>
          <c:showBubbleSize val="0"/>
        </c:dLbls>
        <c:gapWidth val="100"/>
        <c:overlap val="100"/>
        <c:axId val="648845736"/>
        <c:axId val="648850832"/>
      </c:barChart>
      <c:catAx>
        <c:axId val="648845736"/>
        <c:scaling>
          <c:orientation val="minMax"/>
        </c:scaling>
        <c:delete val="0"/>
        <c:axPos val="b"/>
        <c:numFmt formatCode="General" sourceLinked="1"/>
        <c:majorTickMark val="out"/>
        <c:minorTickMark val="none"/>
        <c:tickLblPos val="low"/>
        <c:spPr>
          <a:ln>
            <a:solidFill>
              <a:srgbClr val="000000"/>
            </a:solidFill>
            <a:prstDash val="solid"/>
          </a:ln>
        </c:spPr>
        <c:crossAx val="648850832"/>
        <c:crosses val="autoZero"/>
        <c:auto val="1"/>
        <c:lblAlgn val="ctr"/>
        <c:lblOffset val="100"/>
        <c:noMultiLvlLbl val="0"/>
      </c:catAx>
      <c:valAx>
        <c:axId val="648850832"/>
        <c:scaling>
          <c:orientation val="minMax"/>
        </c:scaling>
        <c:delete val="0"/>
        <c:axPos val="l"/>
        <c:numFmt formatCode="#,##0" sourceLinked="0"/>
        <c:majorTickMark val="out"/>
        <c:minorTickMark val="none"/>
        <c:tickLblPos val="low"/>
        <c:spPr>
          <a:ln>
            <a:solidFill>
              <a:srgbClr val="000000"/>
            </a:solidFill>
            <a:prstDash val="solid"/>
          </a:ln>
        </c:spPr>
        <c:crossAx val="648845736"/>
        <c:crosses val="autoZero"/>
        <c:crossBetween val="between"/>
      </c:valAx>
      <c:spPr>
        <a:solidFill>
          <a:srgbClr val="FFFFFF"/>
        </a:solidFill>
        <a:ln w="25400">
          <a:noFill/>
        </a:ln>
      </c:spPr>
    </c:plotArea>
    <c:legend>
      <c:legendPos val="b"/>
      <c:overlay val="0"/>
      <c:spPr>
        <a:ln w="25400">
          <a:noFill/>
        </a:ln>
      </c:spPr>
      <c:txPr>
        <a:bodyPr/>
        <a:lstStyle/>
        <a:p>
          <a:pPr>
            <a:defRPr sz="800">
              <a:latin typeface="Arial Narrow"/>
              <a:ea typeface="Arial Narrow"/>
              <a:cs typeface="Arial Narrow"/>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Arial Narrow"/>
          <a:ea typeface="Arial Narrow"/>
          <a:cs typeface="Arial Narrow"/>
        </a:defRPr>
      </a:pPr>
      <a:endParaRPr lang="et-EE"/>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'3 SISESTUSVORM'!$C$227</c:f>
              <c:strCache>
                <c:ptCount val="1"/>
                <c:pt idx="0">
                  <c:v>liikumispuudega laste arv, 8–17-aastased</c:v>
                </c:pt>
              </c:strCache>
            </c:strRef>
          </c:tx>
          <c:spPr>
            <a:solidFill>
              <a:srgbClr val="FFE600"/>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SISESTUSVORM'!$D$216:$K$216</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SISESTUSVORM'!$D$227:$K$227</c:f>
              <c:numCache>
                <c:formatCode>General</c:formatCode>
                <c:ptCount val="8"/>
              </c:numCache>
            </c:numRef>
          </c:val>
          <c:extLst>
            <c:ext xmlns:c16="http://schemas.microsoft.com/office/drawing/2014/chart" uri="{C3380CC4-5D6E-409C-BE32-E72D297353CC}">
              <c16:uniqueId val="{00000000-8613-47CC-87E6-F7D4D82094BF}"/>
            </c:ext>
          </c:extLst>
        </c:ser>
        <c:ser>
          <c:idx val="1"/>
          <c:order val="1"/>
          <c:tx>
            <c:strRef>
              <c:f>'3 SISESTUSVORM'!$C$228</c:f>
              <c:strCache>
                <c:ptCount val="1"/>
                <c:pt idx="0">
                  <c:v>vaimupuudega  laste arv, 8–17-aastased</c:v>
                </c:pt>
              </c:strCache>
            </c:strRef>
          </c:tx>
          <c:spPr>
            <a:solidFill>
              <a:srgbClr val="7F7E82"/>
            </a:solidFill>
            <a:ln w="25400">
              <a:noFill/>
            </a:ln>
          </c:spPr>
          <c:invertIfNegative val="0"/>
          <c:cat>
            <c:numRef>
              <c:f>'3 SISESTUSVORM'!$D$216:$K$216</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SISESTUSVORM'!$D$228:$K$228</c:f>
              <c:numCache>
                <c:formatCode>General</c:formatCode>
                <c:ptCount val="8"/>
              </c:numCache>
            </c:numRef>
          </c:val>
          <c:extLst>
            <c:ext xmlns:c16="http://schemas.microsoft.com/office/drawing/2014/chart" uri="{C3380CC4-5D6E-409C-BE32-E72D297353CC}">
              <c16:uniqueId val="{00000001-8613-47CC-87E6-F7D4D82094BF}"/>
            </c:ext>
          </c:extLst>
        </c:ser>
        <c:ser>
          <c:idx val="2"/>
          <c:order val="2"/>
          <c:tx>
            <c:strRef>
              <c:f>'3 SISESTUSVORM'!$C$229</c:f>
              <c:strCache>
                <c:ptCount val="1"/>
                <c:pt idx="0">
                  <c:v>kuulmispuudega laste arv, 8–17-aastased</c:v>
                </c:pt>
              </c:strCache>
            </c:strRef>
          </c:tx>
          <c:spPr>
            <a:solidFill>
              <a:srgbClr val="CCCBCD"/>
            </a:solidFill>
            <a:ln w="25400">
              <a:noFill/>
            </a:ln>
          </c:spPr>
          <c:invertIfNegative val="0"/>
          <c:cat>
            <c:numRef>
              <c:f>'3 SISESTUSVORM'!$D$216:$K$216</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SISESTUSVORM'!$D$229:$K$229</c:f>
              <c:numCache>
                <c:formatCode>General</c:formatCode>
                <c:ptCount val="8"/>
              </c:numCache>
            </c:numRef>
          </c:val>
          <c:extLst>
            <c:ext xmlns:c16="http://schemas.microsoft.com/office/drawing/2014/chart" uri="{C3380CC4-5D6E-409C-BE32-E72D297353CC}">
              <c16:uniqueId val="{00000002-8613-47CC-87E6-F7D4D82094BF}"/>
            </c:ext>
          </c:extLst>
        </c:ser>
        <c:ser>
          <c:idx val="3"/>
          <c:order val="3"/>
          <c:tx>
            <c:strRef>
              <c:f>'3 SISESTUSVORM'!$C$230</c:f>
              <c:strCache>
                <c:ptCount val="1"/>
                <c:pt idx="0">
                  <c:v>nägemispuudega laste arv, 8–17-aastased</c:v>
                </c:pt>
              </c:strCache>
            </c:strRef>
          </c:tx>
          <c:spPr>
            <a:solidFill>
              <a:srgbClr val="2C973E"/>
            </a:solidFill>
            <a:ln w="25400">
              <a:noFill/>
            </a:ln>
          </c:spPr>
          <c:invertIfNegative val="0"/>
          <c:cat>
            <c:numRef>
              <c:f>'3 SISESTUSVORM'!$D$216:$K$216</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SISESTUSVORM'!$D$230:$K$230</c:f>
              <c:numCache>
                <c:formatCode>General</c:formatCode>
                <c:ptCount val="8"/>
              </c:numCache>
            </c:numRef>
          </c:val>
          <c:extLst>
            <c:ext xmlns:c16="http://schemas.microsoft.com/office/drawing/2014/chart" uri="{C3380CC4-5D6E-409C-BE32-E72D297353CC}">
              <c16:uniqueId val="{00000003-8613-47CC-87E6-F7D4D82094BF}"/>
            </c:ext>
          </c:extLst>
        </c:ser>
        <c:ser>
          <c:idx val="4"/>
          <c:order val="4"/>
          <c:tx>
            <c:strRef>
              <c:f>'3 SISESTUSVORM'!$C$231</c:f>
              <c:strCache>
                <c:ptCount val="1"/>
                <c:pt idx="0">
                  <c:v>liitpuudega laste arv, 8–17-aastased</c:v>
                </c:pt>
              </c:strCache>
            </c:strRef>
          </c:tx>
          <c:spPr>
            <a:solidFill>
              <a:srgbClr val="95CB9E"/>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SISESTUSVORM'!$D$216:$K$216</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SISESTUSVORM'!$D$231:$K$231</c:f>
              <c:numCache>
                <c:formatCode>General</c:formatCode>
                <c:ptCount val="8"/>
              </c:numCache>
            </c:numRef>
          </c:val>
          <c:extLst>
            <c:ext xmlns:c16="http://schemas.microsoft.com/office/drawing/2014/chart" uri="{C3380CC4-5D6E-409C-BE32-E72D297353CC}">
              <c16:uniqueId val="{00000004-8613-47CC-87E6-F7D4D82094BF}"/>
            </c:ext>
          </c:extLst>
        </c:ser>
        <c:ser>
          <c:idx val="5"/>
          <c:order val="5"/>
          <c:tx>
            <c:strRef>
              <c:f>'3 SISESTUSVORM'!$C$232</c:f>
              <c:strCache>
                <c:ptCount val="1"/>
                <c:pt idx="0">
                  <c:v>psüühikahäiretega (sh käitumishäired) laste arv, 8–17-aastased</c:v>
                </c:pt>
              </c:strCache>
            </c:strRef>
          </c:tx>
          <c:spPr>
            <a:solidFill>
              <a:srgbClr val="91278F"/>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SISESTUSVORM'!$D$216:$K$216</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SISESTUSVORM'!$D$232:$K$232</c:f>
              <c:numCache>
                <c:formatCode>General</c:formatCode>
                <c:ptCount val="8"/>
              </c:numCache>
            </c:numRef>
          </c:val>
          <c:extLst>
            <c:ext xmlns:c16="http://schemas.microsoft.com/office/drawing/2014/chart" uri="{C3380CC4-5D6E-409C-BE32-E72D297353CC}">
              <c16:uniqueId val="{00000005-8613-47CC-87E6-F7D4D82094BF}"/>
            </c:ext>
          </c:extLst>
        </c:ser>
        <c:ser>
          <c:idx val="6"/>
          <c:order val="6"/>
          <c:tx>
            <c:strRef>
              <c:f>'3 SISESTUSVORM'!$C$233</c:f>
              <c:strCache>
                <c:ptCount val="1"/>
                <c:pt idx="0">
                  <c:v>keele- ja kõnepuudega  laste arv, 8–17-aastased</c:v>
                </c:pt>
              </c:strCache>
            </c:strRef>
          </c:tx>
          <c:spPr>
            <a:solidFill>
              <a:srgbClr val="C893C7"/>
            </a:solidFill>
            <a:ln w="25400">
              <a:noFill/>
            </a:ln>
          </c:spPr>
          <c:invertIfNegative val="0"/>
          <c:cat>
            <c:numRef>
              <c:f>'3 SISESTUSVORM'!$D$216:$K$216</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SISESTUSVORM'!$D$233:$K$233</c:f>
              <c:numCache>
                <c:formatCode>General</c:formatCode>
                <c:ptCount val="8"/>
              </c:numCache>
            </c:numRef>
          </c:val>
          <c:extLst>
            <c:ext xmlns:c16="http://schemas.microsoft.com/office/drawing/2014/chart" uri="{C3380CC4-5D6E-409C-BE32-E72D297353CC}">
              <c16:uniqueId val="{00000006-8613-47CC-87E6-F7D4D82094BF}"/>
            </c:ext>
          </c:extLst>
        </c:ser>
        <c:ser>
          <c:idx val="7"/>
          <c:order val="7"/>
          <c:tx>
            <c:strRef>
              <c:f>'3 SISESTUSVORM'!$C$234</c:f>
              <c:strCache>
                <c:ptCount val="1"/>
                <c:pt idx="0">
                  <c:v>muu puudega laste arv, 8–17-aastased</c:v>
                </c:pt>
              </c:strCache>
            </c:strRef>
          </c:tx>
          <c:spPr>
            <a:solidFill>
              <a:srgbClr val="FFE87F"/>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SISESTUSVORM'!$D$216:$K$216</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SISESTUSVORM'!$D$234:$K$234</c:f>
              <c:numCache>
                <c:formatCode>General</c:formatCode>
                <c:ptCount val="8"/>
              </c:numCache>
            </c:numRef>
          </c:val>
          <c:extLst>
            <c:ext xmlns:c16="http://schemas.microsoft.com/office/drawing/2014/chart" uri="{C3380CC4-5D6E-409C-BE32-E72D297353CC}">
              <c16:uniqueId val="{00000007-8613-47CC-87E6-F7D4D82094BF}"/>
            </c:ext>
          </c:extLst>
        </c:ser>
        <c:dLbls>
          <c:showLegendKey val="0"/>
          <c:showVal val="0"/>
          <c:showCatName val="0"/>
          <c:showSerName val="0"/>
          <c:showPercent val="0"/>
          <c:showBubbleSize val="0"/>
        </c:dLbls>
        <c:gapWidth val="100"/>
        <c:overlap val="100"/>
        <c:axId val="648850440"/>
        <c:axId val="648846128"/>
      </c:barChart>
      <c:catAx>
        <c:axId val="648850440"/>
        <c:scaling>
          <c:orientation val="minMax"/>
        </c:scaling>
        <c:delete val="0"/>
        <c:axPos val="b"/>
        <c:numFmt formatCode="General" sourceLinked="1"/>
        <c:majorTickMark val="out"/>
        <c:minorTickMark val="none"/>
        <c:tickLblPos val="low"/>
        <c:spPr>
          <a:ln>
            <a:solidFill>
              <a:srgbClr val="000000"/>
            </a:solidFill>
            <a:prstDash val="solid"/>
          </a:ln>
        </c:spPr>
        <c:crossAx val="648846128"/>
        <c:crosses val="autoZero"/>
        <c:auto val="1"/>
        <c:lblAlgn val="ctr"/>
        <c:lblOffset val="100"/>
        <c:noMultiLvlLbl val="0"/>
      </c:catAx>
      <c:valAx>
        <c:axId val="648846128"/>
        <c:scaling>
          <c:orientation val="minMax"/>
        </c:scaling>
        <c:delete val="0"/>
        <c:axPos val="l"/>
        <c:numFmt formatCode="#,##0" sourceLinked="0"/>
        <c:majorTickMark val="out"/>
        <c:minorTickMark val="none"/>
        <c:tickLblPos val="low"/>
        <c:spPr>
          <a:ln>
            <a:solidFill>
              <a:srgbClr val="000000"/>
            </a:solidFill>
            <a:prstDash val="solid"/>
          </a:ln>
        </c:spPr>
        <c:crossAx val="648850440"/>
        <c:crosses val="autoZero"/>
        <c:crossBetween val="between"/>
      </c:valAx>
      <c:spPr>
        <a:solidFill>
          <a:srgbClr val="FFFFFF"/>
        </a:solidFill>
        <a:ln w="25400">
          <a:noFill/>
        </a:ln>
      </c:spPr>
    </c:plotArea>
    <c:legend>
      <c:legendPos val="b"/>
      <c:overlay val="0"/>
      <c:spPr>
        <a:ln w="25400">
          <a:noFill/>
        </a:ln>
      </c:spPr>
      <c:txPr>
        <a:bodyPr/>
        <a:lstStyle/>
        <a:p>
          <a:pPr>
            <a:defRPr sz="800">
              <a:latin typeface="Arial Narrow"/>
              <a:ea typeface="Arial Narrow"/>
              <a:cs typeface="Arial Narrow"/>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Arial Narrow"/>
          <a:ea typeface="Arial Narrow"/>
          <a:cs typeface="Arial Narrow"/>
        </a:defRPr>
      </a:pPr>
      <a:endParaRPr lang="et-EE"/>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9492470848551335E-2"/>
          <c:y val="1.6721311475409839E-2"/>
          <c:w val="0.92993727635897372"/>
          <c:h val="0.79162563540316977"/>
        </c:manualLayout>
      </c:layout>
      <c:lineChart>
        <c:grouping val="standard"/>
        <c:varyColors val="0"/>
        <c:ser>
          <c:idx val="1"/>
          <c:order val="0"/>
          <c:tx>
            <c:v>Alaealiste vastu toime pandud raskete kuritegude arv 1000 lapse kohta KOV-is</c:v>
          </c:tx>
          <c:spPr>
            <a:ln w="19050">
              <a:solidFill>
                <a:srgbClr val="646464"/>
              </a:solidFill>
              <a:prstDash val="solid"/>
            </a:ln>
          </c:spPr>
          <c:marker>
            <c:symbol val="square"/>
            <c:size val="5"/>
            <c:spPr>
              <a:solidFill>
                <a:schemeClr val="accent1"/>
              </a:solidFill>
              <a:ln>
                <a:noFill/>
              </a:ln>
            </c:spPr>
          </c:marker>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SISESTUSVORM'!$H$236:$K$236</c:f>
              <c:numCache>
                <c:formatCode>General</c:formatCode>
                <c:ptCount val="4"/>
                <c:pt idx="0">
                  <c:v>2013</c:v>
                </c:pt>
                <c:pt idx="1">
                  <c:v>2014</c:v>
                </c:pt>
                <c:pt idx="2">
                  <c:v>2015</c:v>
                </c:pt>
                <c:pt idx="3">
                  <c:v>2016</c:v>
                </c:pt>
              </c:numCache>
            </c:numRef>
          </c:cat>
          <c:val>
            <c:numRef>
              <c:f>'3 SISESTUSVORM'!$H$238:$K$238</c:f>
              <c:numCache>
                <c:formatCode>0.00</c:formatCode>
                <c:ptCount val="4"/>
                <c:pt idx="0">
                  <c:v>1.750291715285881</c:v>
                </c:pt>
                <c:pt idx="1">
                  <c:v>5.0858232676414499</c:v>
                </c:pt>
                <c:pt idx="2">
                  <c:v>1.2626262626262628</c:v>
                </c:pt>
                <c:pt idx="3">
                  <c:v>2.3571007660577488</c:v>
                </c:pt>
              </c:numCache>
            </c:numRef>
          </c:val>
          <c:smooth val="0"/>
          <c:extLst>
            <c:ext xmlns:c16="http://schemas.microsoft.com/office/drawing/2014/chart" uri="{C3380CC4-5D6E-409C-BE32-E72D297353CC}">
              <c16:uniqueId val="{00000000-558A-4AFA-870A-283540CE5302}"/>
            </c:ext>
          </c:extLst>
        </c:ser>
        <c:ser>
          <c:idx val="2"/>
          <c:order val="1"/>
          <c:tx>
            <c:v>Alaealiste vastu toime pandud raskete kuritegude arv 1000 lapse kohta Eestis</c:v>
          </c:tx>
          <c:spPr>
            <a:ln w="19050">
              <a:solidFill>
                <a:srgbClr val="FFD200"/>
              </a:solidFill>
              <a:prstDash val="solid"/>
            </a:ln>
          </c:spPr>
          <c:marker>
            <c:spPr>
              <a:solidFill>
                <a:schemeClr val="accent2"/>
              </a:solidFill>
              <a:ln>
                <a:noFill/>
              </a:ln>
            </c:spPr>
          </c:marker>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SISESTUSVORM'!$H$236:$K$236</c:f>
              <c:numCache>
                <c:formatCode>General</c:formatCode>
                <c:ptCount val="4"/>
                <c:pt idx="0">
                  <c:v>2013</c:v>
                </c:pt>
                <c:pt idx="1">
                  <c:v>2014</c:v>
                </c:pt>
                <c:pt idx="2">
                  <c:v>2015</c:v>
                </c:pt>
                <c:pt idx="3">
                  <c:v>2016</c:v>
                </c:pt>
              </c:numCache>
            </c:numRef>
          </c:cat>
          <c:val>
            <c:numRef>
              <c:f>'4 Eesti statistika'!$H$127:$K$127</c:f>
              <c:numCache>
                <c:formatCode>0.00</c:formatCode>
                <c:ptCount val="4"/>
                <c:pt idx="0">
                  <c:v>1.3163182455651146</c:v>
                </c:pt>
                <c:pt idx="1">
                  <c:v>1.4116237366172735</c:v>
                </c:pt>
                <c:pt idx="2">
                  <c:v>1.6499753735018881</c:v>
                </c:pt>
                <c:pt idx="3">
                  <c:v>2.3158471868184924</c:v>
                </c:pt>
              </c:numCache>
            </c:numRef>
          </c:val>
          <c:smooth val="0"/>
          <c:extLst>
            <c:ext xmlns:c16="http://schemas.microsoft.com/office/drawing/2014/chart" uri="{C3380CC4-5D6E-409C-BE32-E72D297353CC}">
              <c16:uniqueId val="{00000001-558A-4AFA-870A-283540CE5302}"/>
            </c:ext>
          </c:extLst>
        </c:ser>
        <c:dLbls>
          <c:showLegendKey val="0"/>
          <c:showVal val="0"/>
          <c:showCatName val="0"/>
          <c:showSerName val="0"/>
          <c:showPercent val="0"/>
          <c:showBubbleSize val="0"/>
        </c:dLbls>
        <c:marker val="1"/>
        <c:smooth val="0"/>
        <c:axId val="648848480"/>
        <c:axId val="648848872"/>
      </c:lineChart>
      <c:catAx>
        <c:axId val="648848480"/>
        <c:scaling>
          <c:orientation val="minMax"/>
        </c:scaling>
        <c:delete val="0"/>
        <c:axPos val="b"/>
        <c:numFmt formatCode="General" sourceLinked="1"/>
        <c:majorTickMark val="out"/>
        <c:minorTickMark val="none"/>
        <c:tickLblPos val="low"/>
        <c:spPr>
          <a:ln>
            <a:solidFill>
              <a:srgbClr val="000000"/>
            </a:solidFill>
            <a:prstDash val="solid"/>
          </a:ln>
        </c:spPr>
        <c:crossAx val="648848872"/>
        <c:crosses val="autoZero"/>
        <c:auto val="1"/>
        <c:lblAlgn val="ctr"/>
        <c:lblOffset val="100"/>
        <c:noMultiLvlLbl val="0"/>
      </c:catAx>
      <c:valAx>
        <c:axId val="648848872"/>
        <c:scaling>
          <c:orientation val="minMax"/>
        </c:scaling>
        <c:delete val="0"/>
        <c:axPos val="l"/>
        <c:numFmt formatCode="#,##0" sourceLinked="0"/>
        <c:majorTickMark val="out"/>
        <c:minorTickMark val="none"/>
        <c:tickLblPos val="low"/>
        <c:spPr>
          <a:ln>
            <a:solidFill>
              <a:srgbClr val="000000"/>
            </a:solidFill>
            <a:prstDash val="solid"/>
          </a:ln>
        </c:spPr>
        <c:crossAx val="648848480"/>
        <c:crosses val="autoZero"/>
        <c:crossBetween val="between"/>
      </c:valAx>
      <c:spPr>
        <a:solidFill>
          <a:srgbClr val="FFFFFF"/>
        </a:solidFill>
        <a:ln w="25400">
          <a:noFill/>
        </a:ln>
      </c:spPr>
    </c:plotArea>
    <c:legend>
      <c:legendPos val="b"/>
      <c:overlay val="0"/>
      <c:spPr>
        <a:ln w="25400">
          <a:noFill/>
        </a:ln>
      </c:spPr>
      <c:txPr>
        <a:bodyPr/>
        <a:lstStyle/>
        <a:p>
          <a:pPr rtl="0">
            <a:defRPr sz="800">
              <a:latin typeface="Arial Narrow"/>
              <a:ea typeface="Arial Narrow"/>
              <a:cs typeface="Arial Narrow"/>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Arial Narrow"/>
          <a:ea typeface="Arial Narrow"/>
          <a:cs typeface="Arial Narrow"/>
        </a:defRPr>
      </a:pPr>
      <a:endParaRPr lang="et-EE"/>
    </a:p>
  </c:txPr>
  <c:printSettings>
    <c:headerFooter/>
    <c:pageMargins b="0.75000000000000033" l="0.70000000000000029" r="0.70000000000000029" t="0.75000000000000033" header="0.30000000000000016" footer="0.30000000000000016"/>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9492470848551335E-2"/>
          <c:y val="1.6721311475409839E-2"/>
          <c:w val="0.92993727635897372"/>
          <c:h val="0.79162563540316977"/>
        </c:manualLayout>
      </c:layout>
      <c:lineChart>
        <c:grouping val="standard"/>
        <c:varyColors val="0"/>
        <c:ser>
          <c:idx val="1"/>
          <c:order val="0"/>
          <c:tx>
            <c:v>Süütegude arv 1000 lapse kohta KOV-is</c:v>
          </c:tx>
          <c:spPr>
            <a:ln w="19050">
              <a:solidFill>
                <a:srgbClr val="646464"/>
              </a:solidFill>
              <a:prstDash val="solid"/>
            </a:ln>
          </c:spPr>
          <c:marker>
            <c:symbol val="square"/>
            <c:size val="5"/>
            <c:spPr>
              <a:solidFill>
                <a:schemeClr val="accent1"/>
              </a:solidFill>
              <a:ln>
                <a:noFill/>
              </a:ln>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SISESTUSVORM'!$H$236:$K$236</c:f>
              <c:numCache>
                <c:formatCode>General</c:formatCode>
                <c:ptCount val="4"/>
                <c:pt idx="0">
                  <c:v>2013</c:v>
                </c:pt>
                <c:pt idx="1">
                  <c:v>2014</c:v>
                </c:pt>
                <c:pt idx="2">
                  <c:v>2015</c:v>
                </c:pt>
                <c:pt idx="3">
                  <c:v>2016</c:v>
                </c:pt>
              </c:numCache>
            </c:numRef>
          </c:cat>
          <c:val>
            <c:numRef>
              <c:f>'3 SISESTUSVORM'!$H$246:$K$246</c:f>
              <c:numCache>
                <c:formatCode>0.00</c:formatCode>
                <c:ptCount val="4"/>
                <c:pt idx="0">
                  <c:v>92.765460910151702</c:v>
                </c:pt>
                <c:pt idx="1">
                  <c:v>86.458995549904643</c:v>
                </c:pt>
                <c:pt idx="2">
                  <c:v>60.606060606060609</c:v>
                </c:pt>
                <c:pt idx="3">
                  <c:v>64.820271066588091</c:v>
                </c:pt>
              </c:numCache>
            </c:numRef>
          </c:val>
          <c:smooth val="0"/>
          <c:extLst>
            <c:ext xmlns:c16="http://schemas.microsoft.com/office/drawing/2014/chart" uri="{C3380CC4-5D6E-409C-BE32-E72D297353CC}">
              <c16:uniqueId val="{00000000-16F6-4B13-AF86-AAB55F258744}"/>
            </c:ext>
          </c:extLst>
        </c:ser>
        <c:ser>
          <c:idx val="2"/>
          <c:order val="1"/>
          <c:tx>
            <c:v>Süütegude arv 1000 lapse kohta Eestis</c:v>
          </c:tx>
          <c:spPr>
            <a:ln w="19050">
              <a:solidFill>
                <a:srgbClr val="FFD200"/>
              </a:solidFill>
              <a:prstDash val="solid"/>
            </a:ln>
          </c:spPr>
          <c:marker>
            <c:spPr>
              <a:solidFill>
                <a:schemeClr val="accent2"/>
              </a:solidFill>
              <a:ln>
                <a:noFill/>
              </a:ln>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SISESTUSVORM'!$H$236:$K$236</c:f>
              <c:numCache>
                <c:formatCode>General</c:formatCode>
                <c:ptCount val="4"/>
                <c:pt idx="0">
                  <c:v>2013</c:v>
                </c:pt>
                <c:pt idx="1">
                  <c:v>2014</c:v>
                </c:pt>
                <c:pt idx="2">
                  <c:v>2015</c:v>
                </c:pt>
                <c:pt idx="3">
                  <c:v>2016</c:v>
                </c:pt>
              </c:numCache>
            </c:numRef>
          </c:cat>
          <c:val>
            <c:numRef>
              <c:f>'4 Eesti statistika'!$H$131:$K$131</c:f>
              <c:numCache>
                <c:formatCode>0.0</c:formatCode>
                <c:ptCount val="4"/>
                <c:pt idx="0">
                  <c:v>110.04584560120068</c:v>
                </c:pt>
                <c:pt idx="1">
                  <c:v>83.638706394573447</c:v>
                </c:pt>
                <c:pt idx="2">
                  <c:v>62.59234936791988</c:v>
                </c:pt>
                <c:pt idx="3">
                  <c:v>52.814408988433037</c:v>
                </c:pt>
              </c:numCache>
            </c:numRef>
          </c:val>
          <c:smooth val="0"/>
          <c:extLst>
            <c:ext xmlns:c16="http://schemas.microsoft.com/office/drawing/2014/chart" uri="{C3380CC4-5D6E-409C-BE32-E72D297353CC}">
              <c16:uniqueId val="{00000001-16F6-4B13-AF86-AAB55F258744}"/>
            </c:ext>
          </c:extLst>
        </c:ser>
        <c:dLbls>
          <c:showLegendKey val="0"/>
          <c:showVal val="0"/>
          <c:showCatName val="0"/>
          <c:showSerName val="0"/>
          <c:showPercent val="0"/>
          <c:showBubbleSize val="0"/>
        </c:dLbls>
        <c:marker val="1"/>
        <c:smooth val="0"/>
        <c:axId val="601048736"/>
        <c:axId val="601049128"/>
      </c:lineChart>
      <c:catAx>
        <c:axId val="601048736"/>
        <c:scaling>
          <c:orientation val="minMax"/>
        </c:scaling>
        <c:delete val="0"/>
        <c:axPos val="b"/>
        <c:numFmt formatCode="General" sourceLinked="1"/>
        <c:majorTickMark val="out"/>
        <c:minorTickMark val="none"/>
        <c:tickLblPos val="low"/>
        <c:spPr>
          <a:ln>
            <a:solidFill>
              <a:srgbClr val="000000"/>
            </a:solidFill>
            <a:prstDash val="solid"/>
          </a:ln>
        </c:spPr>
        <c:crossAx val="601049128"/>
        <c:crosses val="autoZero"/>
        <c:auto val="1"/>
        <c:lblAlgn val="ctr"/>
        <c:lblOffset val="100"/>
        <c:noMultiLvlLbl val="0"/>
      </c:catAx>
      <c:valAx>
        <c:axId val="601049128"/>
        <c:scaling>
          <c:orientation val="minMax"/>
        </c:scaling>
        <c:delete val="0"/>
        <c:axPos val="l"/>
        <c:numFmt formatCode="#,##0" sourceLinked="0"/>
        <c:majorTickMark val="out"/>
        <c:minorTickMark val="none"/>
        <c:tickLblPos val="low"/>
        <c:spPr>
          <a:ln>
            <a:solidFill>
              <a:srgbClr val="000000"/>
            </a:solidFill>
            <a:prstDash val="solid"/>
          </a:ln>
        </c:spPr>
        <c:crossAx val="601048736"/>
        <c:crosses val="autoZero"/>
        <c:crossBetween val="between"/>
      </c:valAx>
      <c:spPr>
        <a:solidFill>
          <a:srgbClr val="FFFFFF"/>
        </a:solidFill>
        <a:ln w="25400">
          <a:noFill/>
        </a:ln>
      </c:spPr>
    </c:plotArea>
    <c:legend>
      <c:legendPos val="b"/>
      <c:overlay val="0"/>
      <c:spPr>
        <a:ln w="25400">
          <a:noFill/>
        </a:ln>
      </c:spPr>
      <c:txPr>
        <a:bodyPr/>
        <a:lstStyle/>
        <a:p>
          <a:pPr rtl="0">
            <a:defRPr sz="800">
              <a:latin typeface="Arial Narrow"/>
              <a:ea typeface="Arial Narrow"/>
              <a:cs typeface="Arial Narrow"/>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Arial Narrow"/>
          <a:ea typeface="Arial Narrow"/>
          <a:cs typeface="Arial Narrow"/>
        </a:defRPr>
      </a:pPr>
      <a:endParaRPr lang="et-EE"/>
    </a:p>
  </c:txPr>
  <c:printSettings>
    <c:headerFooter/>
    <c:pageMargins b="0.75000000000000033" l="0.70000000000000029" r="0.70000000000000029" t="0.75000000000000033" header="0.30000000000000016" footer="0.30000000000000016"/>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Alaealiste poolt toime pandud alkoholiseaduse rikkumiste arv 1000 lapse kohta KOV-is</c:v>
          </c:tx>
          <c:spPr>
            <a:solidFill>
              <a:srgbClr val="646464"/>
            </a:solidFill>
            <a:ln w="25400">
              <a:noFill/>
            </a:ln>
          </c:spPr>
          <c:invertIfNegative val="0"/>
          <c:cat>
            <c:numRef>
              <c:f>'3 SISESTUSVORM'!$H$236:$K$236</c:f>
              <c:numCache>
                <c:formatCode>General</c:formatCode>
                <c:ptCount val="4"/>
                <c:pt idx="0">
                  <c:v>2013</c:v>
                </c:pt>
                <c:pt idx="1">
                  <c:v>2014</c:v>
                </c:pt>
                <c:pt idx="2">
                  <c:v>2015</c:v>
                </c:pt>
                <c:pt idx="3">
                  <c:v>2016</c:v>
                </c:pt>
              </c:numCache>
            </c:numRef>
          </c:cat>
          <c:val>
            <c:numRef>
              <c:f>'3 SISESTUSVORM'!$H$285:$K$285</c:f>
              <c:numCache>
                <c:formatCode>0.0</c:formatCode>
                <c:ptCount val="4"/>
                <c:pt idx="0">
                  <c:v>30.338389731621938</c:v>
                </c:pt>
                <c:pt idx="1">
                  <c:v>34.965034965034967</c:v>
                </c:pt>
                <c:pt idx="2">
                  <c:v>18.30808080808081</c:v>
                </c:pt>
                <c:pt idx="3">
                  <c:v>34.177961107837355</c:v>
                </c:pt>
              </c:numCache>
            </c:numRef>
          </c:val>
          <c:extLst>
            <c:ext xmlns:c16="http://schemas.microsoft.com/office/drawing/2014/chart" uri="{C3380CC4-5D6E-409C-BE32-E72D297353CC}">
              <c16:uniqueId val="{00000000-504B-41B7-B120-7CC8A6356246}"/>
            </c:ext>
          </c:extLst>
        </c:ser>
        <c:ser>
          <c:idx val="1"/>
          <c:order val="1"/>
          <c:tx>
            <c:v>Alaealiste poolt toime pandud alkoholiseaduse rikkumiste arv 1000 lapse kohta Eestis</c:v>
          </c:tx>
          <c:spPr>
            <a:solidFill>
              <a:srgbClr val="FFD200"/>
            </a:solidFill>
            <a:ln w="25400">
              <a:noFill/>
            </a:ln>
          </c:spPr>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SISESTUSVORM'!$H$236:$K$236</c:f>
              <c:numCache>
                <c:formatCode>General</c:formatCode>
                <c:ptCount val="4"/>
                <c:pt idx="0">
                  <c:v>2013</c:v>
                </c:pt>
                <c:pt idx="1">
                  <c:v>2014</c:v>
                </c:pt>
                <c:pt idx="2">
                  <c:v>2015</c:v>
                </c:pt>
                <c:pt idx="3">
                  <c:v>2016</c:v>
                </c:pt>
              </c:numCache>
            </c:numRef>
          </c:cat>
          <c:val>
            <c:numRef>
              <c:f>'4 Eesti statistika'!$H$135:$K$135</c:f>
              <c:numCache>
                <c:formatCode>0</c:formatCode>
                <c:ptCount val="4"/>
                <c:pt idx="0">
                  <c:v>32.452780671035256</c:v>
                </c:pt>
                <c:pt idx="1">
                  <c:v>21.982756851914928</c:v>
                </c:pt>
                <c:pt idx="2">
                  <c:v>15.986701691019535</c:v>
                </c:pt>
                <c:pt idx="3">
                  <c:v>15.57673187317668</c:v>
                </c:pt>
              </c:numCache>
            </c:numRef>
          </c:val>
          <c:extLst>
            <c:ext xmlns:c16="http://schemas.microsoft.com/office/drawing/2014/chart" uri="{C3380CC4-5D6E-409C-BE32-E72D297353CC}">
              <c16:uniqueId val="{00000001-504B-41B7-B120-7CC8A6356246}"/>
            </c:ext>
          </c:extLst>
        </c:ser>
        <c:dLbls>
          <c:showLegendKey val="0"/>
          <c:showVal val="0"/>
          <c:showCatName val="0"/>
          <c:showSerName val="0"/>
          <c:showPercent val="0"/>
          <c:showBubbleSize val="0"/>
        </c:dLbls>
        <c:gapWidth val="100"/>
        <c:axId val="601051872"/>
        <c:axId val="601049912"/>
      </c:barChart>
      <c:catAx>
        <c:axId val="601051872"/>
        <c:scaling>
          <c:orientation val="minMax"/>
        </c:scaling>
        <c:delete val="0"/>
        <c:axPos val="b"/>
        <c:numFmt formatCode="General" sourceLinked="1"/>
        <c:majorTickMark val="out"/>
        <c:minorTickMark val="none"/>
        <c:tickLblPos val="low"/>
        <c:spPr>
          <a:ln>
            <a:solidFill>
              <a:srgbClr val="000000"/>
            </a:solidFill>
            <a:prstDash val="solid"/>
          </a:ln>
        </c:spPr>
        <c:crossAx val="601049912"/>
        <c:crosses val="autoZero"/>
        <c:auto val="1"/>
        <c:lblAlgn val="ctr"/>
        <c:lblOffset val="100"/>
        <c:noMultiLvlLbl val="0"/>
      </c:catAx>
      <c:valAx>
        <c:axId val="601049912"/>
        <c:scaling>
          <c:orientation val="minMax"/>
        </c:scaling>
        <c:delete val="0"/>
        <c:axPos val="l"/>
        <c:numFmt formatCode="#,##0.0" sourceLinked="0"/>
        <c:majorTickMark val="out"/>
        <c:minorTickMark val="none"/>
        <c:tickLblPos val="low"/>
        <c:spPr>
          <a:ln>
            <a:solidFill>
              <a:srgbClr val="000000"/>
            </a:solidFill>
            <a:prstDash val="solid"/>
          </a:ln>
        </c:spPr>
        <c:crossAx val="601051872"/>
        <c:crosses val="autoZero"/>
        <c:crossBetween val="between"/>
      </c:valAx>
      <c:spPr>
        <a:solidFill>
          <a:srgbClr val="FFFFFF"/>
        </a:solidFill>
        <a:ln w="25400">
          <a:noFill/>
        </a:ln>
      </c:spPr>
    </c:plotArea>
    <c:legend>
      <c:legendPos val="b"/>
      <c:overlay val="0"/>
      <c:spPr>
        <a:ln w="25400">
          <a:noFill/>
        </a:ln>
      </c:spPr>
    </c:legend>
    <c:plotVisOnly val="1"/>
    <c:dispBlanksAs val="gap"/>
    <c:showDLblsOverMax val="0"/>
  </c:chart>
  <c:spPr>
    <a:solidFill>
      <a:srgbClr val="FFFFFF"/>
    </a:solidFill>
    <a:ln w="25400">
      <a:noFill/>
    </a:ln>
  </c:spPr>
  <c:txPr>
    <a:bodyPr/>
    <a:lstStyle/>
    <a:p>
      <a:pPr>
        <a:defRPr sz="800" b="0">
          <a:solidFill>
            <a:srgbClr val="000000"/>
          </a:solidFill>
          <a:latin typeface="EYInterstate Light "/>
          <a:ea typeface="Arial Narrow"/>
          <a:cs typeface="Arial Narrow"/>
        </a:defRPr>
      </a:pPr>
      <a:endParaRPr lang="et-EE"/>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Kuritegude arv 1000 elaniku kohta KOV-is</c:v>
          </c:tx>
          <c:spPr>
            <a:solidFill>
              <a:srgbClr val="646464"/>
            </a:solidFill>
            <a:ln w="25400">
              <a:noFill/>
            </a:ln>
          </c:spPr>
          <c:invertIfNegative val="0"/>
          <c:cat>
            <c:numRef>
              <c:f>'3 SISESTUSVORM'!$D$291:$K$291</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SISESTUSVORM'!$D$294:$K$294</c:f>
              <c:numCache>
                <c:formatCode>0.0</c:formatCode>
                <c:ptCount val="8"/>
                <c:pt idx="1">
                  <c:v>10.625620655412115</c:v>
                </c:pt>
                <c:pt idx="2">
                  <c:v>10.42311661506708</c:v>
                </c:pt>
                <c:pt idx="3">
                  <c:v>24.301209845640386</c:v>
                </c:pt>
                <c:pt idx="4">
                  <c:v>18.164536909916571</c:v>
                </c:pt>
                <c:pt idx="5">
                  <c:v>18.168135884755966</c:v>
                </c:pt>
                <c:pt idx="6">
                  <c:v>14.384598745403418</c:v>
                </c:pt>
                <c:pt idx="7">
                  <c:v>16.254945995080739</c:v>
                </c:pt>
              </c:numCache>
            </c:numRef>
          </c:val>
          <c:extLst>
            <c:ext xmlns:c16="http://schemas.microsoft.com/office/drawing/2014/chart" uri="{C3380CC4-5D6E-409C-BE32-E72D297353CC}">
              <c16:uniqueId val="{00000000-EB3A-45CD-98E9-11944235B3A7}"/>
            </c:ext>
          </c:extLst>
        </c:ser>
        <c:ser>
          <c:idx val="1"/>
          <c:order val="1"/>
          <c:tx>
            <c:v>Kuritegude arv 1000 elaniku kohta Eestis</c:v>
          </c:tx>
          <c:spPr>
            <a:solidFill>
              <a:srgbClr val="FFD200"/>
            </a:solidFill>
            <a:ln w="25400">
              <a:noFill/>
            </a:ln>
          </c:spPr>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SISESTUSVORM'!$D$291:$K$291</c:f>
              <c:numCache>
                <c:formatCode>General</c:formatCode>
                <c:ptCount val="8"/>
                <c:pt idx="0">
                  <c:v>2009</c:v>
                </c:pt>
                <c:pt idx="1">
                  <c:v>2010</c:v>
                </c:pt>
                <c:pt idx="2">
                  <c:v>2011</c:v>
                </c:pt>
                <c:pt idx="3">
                  <c:v>2012</c:v>
                </c:pt>
                <c:pt idx="4">
                  <c:v>2013</c:v>
                </c:pt>
                <c:pt idx="5">
                  <c:v>2014</c:v>
                </c:pt>
                <c:pt idx="6">
                  <c:v>2015</c:v>
                </c:pt>
                <c:pt idx="7">
                  <c:v>2016</c:v>
                </c:pt>
              </c:numCache>
            </c:numRef>
          </c:cat>
          <c:val>
            <c:numRef>
              <c:f>'4 Eesti statistika'!$D$139:$K$139</c:f>
              <c:numCache>
                <c:formatCode>General</c:formatCode>
                <c:ptCount val="8"/>
                <c:pt idx="2" formatCode="0.0">
                  <c:v>32.796315880266107</c:v>
                </c:pt>
                <c:pt idx="3" formatCode="0.0">
                  <c:v>28.782545913993051</c:v>
                </c:pt>
                <c:pt idx="4" formatCode="0.0">
                  <c:v>27.27025083439165</c:v>
                </c:pt>
                <c:pt idx="5" formatCode="0.0">
                  <c:v>26.596494098505197</c:v>
                </c:pt>
                <c:pt idx="6" formatCode="0.0">
                  <c:v>24.831682777038484</c:v>
                </c:pt>
                <c:pt idx="7" formatCode="0.0">
                  <c:v>22.543709561849763</c:v>
                </c:pt>
              </c:numCache>
            </c:numRef>
          </c:val>
          <c:extLst>
            <c:ext xmlns:c16="http://schemas.microsoft.com/office/drawing/2014/chart" uri="{C3380CC4-5D6E-409C-BE32-E72D297353CC}">
              <c16:uniqueId val="{00000001-EB3A-45CD-98E9-11944235B3A7}"/>
            </c:ext>
          </c:extLst>
        </c:ser>
        <c:dLbls>
          <c:showLegendKey val="0"/>
          <c:showVal val="0"/>
          <c:showCatName val="0"/>
          <c:showSerName val="0"/>
          <c:showPercent val="0"/>
          <c:showBubbleSize val="0"/>
        </c:dLbls>
        <c:gapWidth val="100"/>
        <c:axId val="601053440"/>
        <c:axId val="601052264"/>
      </c:barChart>
      <c:catAx>
        <c:axId val="601053440"/>
        <c:scaling>
          <c:orientation val="minMax"/>
        </c:scaling>
        <c:delete val="0"/>
        <c:axPos val="b"/>
        <c:numFmt formatCode="General" sourceLinked="1"/>
        <c:majorTickMark val="out"/>
        <c:minorTickMark val="none"/>
        <c:tickLblPos val="low"/>
        <c:spPr>
          <a:ln>
            <a:solidFill>
              <a:srgbClr val="000000"/>
            </a:solidFill>
            <a:prstDash val="solid"/>
          </a:ln>
        </c:spPr>
        <c:crossAx val="601052264"/>
        <c:crosses val="autoZero"/>
        <c:auto val="1"/>
        <c:lblAlgn val="ctr"/>
        <c:lblOffset val="100"/>
        <c:noMultiLvlLbl val="0"/>
      </c:catAx>
      <c:valAx>
        <c:axId val="601052264"/>
        <c:scaling>
          <c:orientation val="minMax"/>
        </c:scaling>
        <c:delete val="0"/>
        <c:axPos val="l"/>
        <c:numFmt formatCode="#,##0.0" sourceLinked="0"/>
        <c:majorTickMark val="out"/>
        <c:minorTickMark val="none"/>
        <c:tickLblPos val="low"/>
        <c:spPr>
          <a:ln>
            <a:solidFill>
              <a:srgbClr val="000000"/>
            </a:solidFill>
            <a:prstDash val="solid"/>
          </a:ln>
        </c:spPr>
        <c:crossAx val="601053440"/>
        <c:crosses val="autoZero"/>
        <c:crossBetween val="between"/>
      </c:valAx>
      <c:spPr>
        <a:solidFill>
          <a:srgbClr val="FFFFFF"/>
        </a:solidFill>
        <a:ln w="25400">
          <a:noFill/>
        </a:ln>
      </c:spPr>
    </c:plotArea>
    <c:legend>
      <c:legendPos val="b"/>
      <c:layout>
        <c:manualLayout>
          <c:xMode val="edge"/>
          <c:yMode val="edge"/>
          <c:x val="0.15073396594656438"/>
          <c:y val="0.92198648939374384"/>
          <c:w val="0.66605330102967908"/>
          <c:h val="6.4898756507895533E-2"/>
        </c:manualLayout>
      </c:layout>
      <c:overlay val="0"/>
      <c:spPr>
        <a:ln w="25400">
          <a:noFill/>
        </a:ln>
      </c:spPr>
    </c:legend>
    <c:plotVisOnly val="1"/>
    <c:dispBlanksAs val="gap"/>
    <c:showDLblsOverMax val="0"/>
  </c:chart>
  <c:spPr>
    <a:solidFill>
      <a:srgbClr val="FFFFFF"/>
    </a:solidFill>
    <a:ln w="25400">
      <a:noFill/>
    </a:ln>
  </c:spPr>
  <c:txPr>
    <a:bodyPr/>
    <a:lstStyle/>
    <a:p>
      <a:pPr>
        <a:defRPr sz="800" b="0">
          <a:solidFill>
            <a:srgbClr val="000000"/>
          </a:solidFill>
          <a:latin typeface="EYInterstate Light "/>
          <a:ea typeface="Arial Narrow"/>
          <a:cs typeface="Arial Narrow"/>
        </a:defRPr>
      </a:pPr>
      <a:endParaRPr lang="et-EE"/>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Laste arv lastekaitseametniku kohta KOV-is</c:v>
          </c:tx>
          <c:spPr>
            <a:solidFill>
              <a:srgbClr val="646464"/>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SISESTUSVORM'!$H$306:$K$306</c:f>
              <c:numCache>
                <c:formatCode>General</c:formatCode>
                <c:ptCount val="4"/>
                <c:pt idx="0">
                  <c:v>2013</c:v>
                </c:pt>
                <c:pt idx="1">
                  <c:v>2014</c:v>
                </c:pt>
                <c:pt idx="2">
                  <c:v>2015</c:v>
                </c:pt>
                <c:pt idx="3">
                  <c:v>2016</c:v>
                </c:pt>
              </c:numCache>
            </c:numRef>
          </c:cat>
          <c:val>
            <c:numRef>
              <c:f>'3 SISESTUSVORM'!$H$308:$J$308</c:f>
              <c:numCache>
                <c:formatCode>0</c:formatCode>
                <c:ptCount val="3"/>
              </c:numCache>
            </c:numRef>
          </c:val>
          <c:extLst>
            <c:ext xmlns:c16="http://schemas.microsoft.com/office/drawing/2014/chart" uri="{C3380CC4-5D6E-409C-BE32-E72D297353CC}">
              <c16:uniqueId val="{00000000-EDDA-407E-BABB-958DFBC96AE3}"/>
            </c:ext>
          </c:extLst>
        </c:ser>
        <c:ser>
          <c:idx val="1"/>
          <c:order val="1"/>
          <c:tx>
            <c:v>Laste arv lastekaitseametniku kohta Eestis</c:v>
          </c:tx>
          <c:spPr>
            <a:solidFill>
              <a:srgbClr val="FFD200"/>
            </a:solidFill>
            <a:ln w="25400">
              <a:no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SISESTUSVORM'!$H$306:$K$306</c:f>
              <c:numCache>
                <c:formatCode>General</c:formatCode>
                <c:ptCount val="4"/>
                <c:pt idx="0">
                  <c:v>2013</c:v>
                </c:pt>
                <c:pt idx="1">
                  <c:v>2014</c:v>
                </c:pt>
                <c:pt idx="2">
                  <c:v>2015</c:v>
                </c:pt>
                <c:pt idx="3">
                  <c:v>2016</c:v>
                </c:pt>
              </c:numCache>
            </c:numRef>
          </c:cat>
          <c:val>
            <c:numRef>
              <c:f>'4 Eesti statistika'!$H$143:$K$143</c:f>
              <c:numCache>
                <c:formatCode>0</c:formatCode>
                <c:ptCount val="4"/>
                <c:pt idx="0">
                  <c:v>1393.4971428571428</c:v>
                </c:pt>
                <c:pt idx="1">
                  <c:v>1331.6448087431695</c:v>
                </c:pt>
                <c:pt idx="2">
                  <c:v>963.00395256917</c:v>
                </c:pt>
              </c:numCache>
            </c:numRef>
          </c:val>
          <c:extLst>
            <c:ext xmlns:c16="http://schemas.microsoft.com/office/drawing/2014/chart" uri="{C3380CC4-5D6E-409C-BE32-E72D297353CC}">
              <c16:uniqueId val="{00000001-EDDA-407E-BABB-958DFBC96AE3}"/>
            </c:ext>
          </c:extLst>
        </c:ser>
        <c:dLbls>
          <c:showLegendKey val="0"/>
          <c:showVal val="0"/>
          <c:showCatName val="0"/>
          <c:showSerName val="0"/>
          <c:showPercent val="0"/>
          <c:showBubbleSize val="0"/>
        </c:dLbls>
        <c:gapWidth val="110"/>
        <c:overlap val="-20"/>
        <c:axId val="601047168"/>
        <c:axId val="601050304"/>
      </c:barChart>
      <c:catAx>
        <c:axId val="601047168"/>
        <c:scaling>
          <c:orientation val="minMax"/>
        </c:scaling>
        <c:delete val="0"/>
        <c:axPos val="b"/>
        <c:numFmt formatCode="General" sourceLinked="1"/>
        <c:majorTickMark val="out"/>
        <c:minorTickMark val="none"/>
        <c:tickLblPos val="low"/>
        <c:spPr>
          <a:ln>
            <a:solidFill>
              <a:srgbClr val="000000"/>
            </a:solidFill>
            <a:prstDash val="solid"/>
          </a:ln>
        </c:spPr>
        <c:crossAx val="601050304"/>
        <c:crosses val="autoZero"/>
        <c:auto val="1"/>
        <c:lblAlgn val="ctr"/>
        <c:lblOffset val="100"/>
        <c:noMultiLvlLbl val="0"/>
      </c:catAx>
      <c:valAx>
        <c:axId val="601050304"/>
        <c:scaling>
          <c:orientation val="minMax"/>
        </c:scaling>
        <c:delete val="0"/>
        <c:axPos val="l"/>
        <c:numFmt formatCode="#,##0.0" sourceLinked="0"/>
        <c:majorTickMark val="out"/>
        <c:minorTickMark val="none"/>
        <c:tickLblPos val="low"/>
        <c:spPr>
          <a:ln>
            <a:solidFill>
              <a:srgbClr val="000000"/>
            </a:solidFill>
            <a:prstDash val="solid"/>
          </a:ln>
        </c:spPr>
        <c:crossAx val="601047168"/>
        <c:crosses val="autoZero"/>
        <c:crossBetween val="between"/>
      </c:valAx>
      <c:spPr>
        <a:solidFill>
          <a:srgbClr val="FFFFFF"/>
        </a:solidFill>
        <a:ln w="25400">
          <a:noFill/>
        </a:ln>
      </c:spPr>
    </c:plotArea>
    <c:legend>
      <c:legendPos val="b"/>
      <c:overlay val="0"/>
      <c:spPr>
        <a:ln w="25400">
          <a:noFill/>
        </a:ln>
      </c:spPr>
    </c:legend>
    <c:plotVisOnly val="1"/>
    <c:dispBlanksAs val="gap"/>
    <c:showDLblsOverMax val="0"/>
  </c:chart>
  <c:spPr>
    <a:solidFill>
      <a:srgbClr val="FFFFFF"/>
    </a:solidFill>
    <a:ln w="25400">
      <a:noFill/>
    </a:ln>
  </c:spPr>
  <c:txPr>
    <a:bodyPr/>
    <a:lstStyle/>
    <a:p>
      <a:pPr>
        <a:defRPr sz="800" b="0">
          <a:solidFill>
            <a:srgbClr val="000000"/>
          </a:solidFill>
          <a:latin typeface="EYInterstate Light "/>
          <a:ea typeface="Arial Narrow"/>
          <a:cs typeface="Arial Narrow"/>
        </a:defRPr>
      </a:pPr>
      <a:endParaRPr lang="et-EE"/>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Alusharidust omandavate õpilaste arv ühe õpetaja kohta KOV-is</c:v>
          </c:tx>
          <c:spPr>
            <a:solidFill>
              <a:srgbClr val="646464"/>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SISESTUSVORM'!$D$310:$K$310</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SISESTUSVORM'!$D$312:$K$312</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D925-4FB5-8D6E-751513BEF76A}"/>
            </c:ext>
          </c:extLst>
        </c:ser>
        <c:ser>
          <c:idx val="1"/>
          <c:order val="1"/>
          <c:tx>
            <c:v>Alusharidust omandavate õpilaste arv ühe õpetaja kohta Eestis</c:v>
          </c:tx>
          <c:spPr>
            <a:solidFill>
              <a:srgbClr val="FFD200"/>
            </a:solidFill>
            <a:ln w="25400">
              <a:noFill/>
            </a:ln>
          </c:spPr>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SISESTUSVORM'!$D$310:$K$310</c:f>
              <c:numCache>
                <c:formatCode>General</c:formatCode>
                <c:ptCount val="8"/>
                <c:pt idx="0">
                  <c:v>2009</c:v>
                </c:pt>
                <c:pt idx="1">
                  <c:v>2010</c:v>
                </c:pt>
                <c:pt idx="2">
                  <c:v>2011</c:v>
                </c:pt>
                <c:pt idx="3">
                  <c:v>2012</c:v>
                </c:pt>
                <c:pt idx="4">
                  <c:v>2013</c:v>
                </c:pt>
                <c:pt idx="5">
                  <c:v>2014</c:v>
                </c:pt>
                <c:pt idx="6">
                  <c:v>2015</c:v>
                </c:pt>
                <c:pt idx="7">
                  <c:v>2016</c:v>
                </c:pt>
              </c:numCache>
            </c:numRef>
          </c:cat>
          <c:val>
            <c:numRef>
              <c:f>'4 Eesti statistika'!$D$146:$K$146</c:f>
              <c:numCache>
                <c:formatCode>0.0</c:formatCode>
                <c:ptCount val="8"/>
                <c:pt idx="0">
                  <c:v>9.4564555420219243</c:v>
                </c:pt>
                <c:pt idx="1">
                  <c:v>9.7144624903325596</c:v>
                </c:pt>
                <c:pt idx="2">
                  <c:v>10.03576448539747</c:v>
                </c:pt>
                <c:pt idx="3">
                  <c:v>10.327094057089377</c:v>
                </c:pt>
                <c:pt idx="4">
                  <c:v>10.184442418717715</c:v>
                </c:pt>
                <c:pt idx="5">
                  <c:v>9.9962159802066655</c:v>
                </c:pt>
                <c:pt idx="6">
                  <c:v>9.8036757372845127</c:v>
                </c:pt>
                <c:pt idx="7">
                  <c:v>9.7116259238203533</c:v>
                </c:pt>
              </c:numCache>
            </c:numRef>
          </c:val>
          <c:extLst>
            <c:ext xmlns:c16="http://schemas.microsoft.com/office/drawing/2014/chart" uri="{C3380CC4-5D6E-409C-BE32-E72D297353CC}">
              <c16:uniqueId val="{00000001-D925-4FB5-8D6E-751513BEF76A}"/>
            </c:ext>
          </c:extLst>
        </c:ser>
        <c:ser>
          <c:idx val="2"/>
          <c:order val="2"/>
          <c:tx>
            <c:v>Põhiharidust omandavate õpilaste arv ühe õpetaja kohta KOV-is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'3 SISESTUSVORM'!$D$314:$K$314</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D925-4FB5-8D6E-751513BEF76A}"/>
            </c:ext>
          </c:extLst>
        </c:ser>
        <c:ser>
          <c:idx val="3"/>
          <c:order val="3"/>
          <c:tx>
            <c:v>Põhiharidust omandavate õpilaste arv ühe õpetaja kohta Eestis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'4 Eesti statistika'!$D$148:$K$148</c:f>
              <c:numCache>
                <c:formatCode>0.0</c:formatCode>
                <c:ptCount val="8"/>
                <c:pt idx="0">
                  <c:v>8.7470417503907125</c:v>
                </c:pt>
                <c:pt idx="1">
                  <c:v>8.5010018552875692</c:v>
                </c:pt>
                <c:pt idx="2">
                  <c:v>8.5313943800651373</c:v>
                </c:pt>
                <c:pt idx="3">
                  <c:v>8.5455308755056869</c:v>
                </c:pt>
                <c:pt idx="4">
                  <c:v>8.6224152509800902</c:v>
                </c:pt>
                <c:pt idx="5">
                  <c:v>8.704413116763714</c:v>
                </c:pt>
                <c:pt idx="6">
                  <c:v>8.8598842522083459</c:v>
                </c:pt>
                <c:pt idx="7">
                  <c:v>9.0784654963680396</c:v>
                </c:pt>
              </c:numCache>
            </c:numRef>
          </c:val>
          <c:extLst>
            <c:ext xmlns:c16="http://schemas.microsoft.com/office/drawing/2014/chart" uri="{C3380CC4-5D6E-409C-BE32-E72D297353CC}">
              <c16:uniqueId val="{00000003-D925-4FB5-8D6E-751513BEF76A}"/>
            </c:ext>
          </c:extLst>
        </c:ser>
        <c:dLbls>
          <c:showLegendKey val="0"/>
          <c:showVal val="0"/>
          <c:showCatName val="0"/>
          <c:showSerName val="0"/>
          <c:showPercent val="0"/>
          <c:showBubbleSize val="0"/>
        </c:dLbls>
        <c:gapWidth val="110"/>
        <c:overlap val="-20"/>
        <c:axId val="601048344"/>
        <c:axId val="601050696"/>
      </c:barChart>
      <c:catAx>
        <c:axId val="601048344"/>
        <c:scaling>
          <c:orientation val="minMax"/>
        </c:scaling>
        <c:delete val="0"/>
        <c:axPos val="b"/>
        <c:numFmt formatCode="General" sourceLinked="1"/>
        <c:majorTickMark val="out"/>
        <c:minorTickMark val="none"/>
        <c:tickLblPos val="low"/>
        <c:spPr>
          <a:ln>
            <a:solidFill>
              <a:srgbClr val="000000"/>
            </a:solidFill>
            <a:prstDash val="solid"/>
          </a:ln>
        </c:spPr>
        <c:crossAx val="601050696"/>
        <c:crosses val="autoZero"/>
        <c:auto val="1"/>
        <c:lblAlgn val="ctr"/>
        <c:lblOffset val="100"/>
        <c:noMultiLvlLbl val="0"/>
      </c:catAx>
      <c:valAx>
        <c:axId val="601050696"/>
        <c:scaling>
          <c:orientation val="minMax"/>
        </c:scaling>
        <c:delete val="0"/>
        <c:axPos val="l"/>
        <c:numFmt formatCode="#,##0.0" sourceLinked="0"/>
        <c:majorTickMark val="out"/>
        <c:minorTickMark val="none"/>
        <c:tickLblPos val="low"/>
        <c:spPr>
          <a:ln>
            <a:solidFill>
              <a:srgbClr val="000000"/>
            </a:solidFill>
            <a:prstDash val="solid"/>
          </a:ln>
        </c:spPr>
        <c:crossAx val="601048344"/>
        <c:crosses val="autoZero"/>
        <c:crossBetween val="between"/>
      </c:valAx>
      <c:spPr>
        <a:solidFill>
          <a:srgbClr val="FFFFFF"/>
        </a:solidFill>
        <a:ln w="25400">
          <a:noFill/>
        </a:ln>
      </c:spPr>
    </c:plotArea>
    <c:legend>
      <c:legendPos val="b"/>
      <c:overlay val="0"/>
      <c:spPr>
        <a:ln w="25400">
          <a:noFill/>
        </a:ln>
      </c:spPr>
    </c:legend>
    <c:plotVisOnly val="1"/>
    <c:dispBlanksAs val="gap"/>
    <c:showDLblsOverMax val="0"/>
  </c:chart>
  <c:spPr>
    <a:solidFill>
      <a:srgbClr val="FFFFFF"/>
    </a:solidFill>
    <a:ln w="25400">
      <a:noFill/>
    </a:ln>
  </c:spPr>
  <c:txPr>
    <a:bodyPr/>
    <a:lstStyle/>
    <a:p>
      <a:pPr>
        <a:defRPr sz="800" b="0">
          <a:solidFill>
            <a:srgbClr val="000000"/>
          </a:solidFill>
          <a:latin typeface="EYInterstate Light "/>
          <a:ea typeface="Arial Narrow"/>
          <a:cs typeface="Arial Narrow"/>
        </a:defRPr>
      </a:pPr>
      <a:endParaRPr lang="et-EE"/>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2"/>
          <c:order val="0"/>
          <c:tx>
            <c:v>Noori noortekeskuse kohta KOV-is</c:v>
          </c:tx>
          <c:spPr>
            <a:solidFill>
              <a:srgbClr val="646464"/>
            </a:solidFill>
            <a:ln w="25400">
              <a:noFill/>
            </a:ln>
          </c:spPr>
          <c:invertIfNegative val="0"/>
          <c:cat>
            <c:numRef>
              <c:f>'3 SISESTUSVORM'!$H$161:$K$161</c:f>
              <c:numCache>
                <c:formatCode>General</c:formatCode>
                <c:ptCount val="4"/>
                <c:pt idx="0">
                  <c:v>2013</c:v>
                </c:pt>
                <c:pt idx="1">
                  <c:v>2014</c:v>
                </c:pt>
                <c:pt idx="2">
                  <c:v>2015</c:v>
                </c:pt>
                <c:pt idx="3">
                  <c:v>2016</c:v>
                </c:pt>
              </c:numCache>
            </c:numRef>
          </c:cat>
          <c:val>
            <c:numRef>
              <c:f>'3 SISESTUSVORM'!$H$165:$K$165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7E10-4582-8956-A4331BAC4642}"/>
            </c:ext>
          </c:extLst>
        </c:ser>
        <c:ser>
          <c:idx val="3"/>
          <c:order val="1"/>
          <c:tx>
            <c:v>Noori noortekeskuse kohta Eestis</c:v>
          </c:tx>
          <c:spPr>
            <a:solidFill>
              <a:srgbClr val="FFD200"/>
            </a:solidFill>
            <a:ln w="25400">
              <a:noFill/>
            </a:ln>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1-7E10-4582-8956-A4331BAC464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SISESTUSVORM'!$H$161:$K$161</c:f>
              <c:numCache>
                <c:formatCode>General</c:formatCode>
                <c:ptCount val="4"/>
                <c:pt idx="0">
                  <c:v>2013</c:v>
                </c:pt>
                <c:pt idx="1">
                  <c:v>2014</c:v>
                </c:pt>
                <c:pt idx="2">
                  <c:v>2015</c:v>
                </c:pt>
                <c:pt idx="3">
                  <c:v>2016</c:v>
                </c:pt>
              </c:numCache>
            </c:numRef>
          </c:cat>
          <c:val>
            <c:numRef>
              <c:f>'4 Eesti statistika'!$H$95:$K$95</c:f>
              <c:numCache>
                <c:formatCode>#,##0</c:formatCode>
                <c:ptCount val="4"/>
                <c:pt idx="0" formatCode="General">
                  <c:v>1384</c:v>
                </c:pt>
                <c:pt idx="1">
                  <c:v>1249.6751054852321</c:v>
                </c:pt>
                <c:pt idx="2">
                  <c:v>1181.1178861788617</c:v>
                </c:pt>
              </c:numCache>
            </c:numRef>
          </c:val>
          <c:extLst>
            <c:ext xmlns:c16="http://schemas.microsoft.com/office/drawing/2014/chart" uri="{C3380CC4-5D6E-409C-BE32-E72D297353CC}">
              <c16:uniqueId val="{00000002-7E10-4582-8956-A4331BAC4642}"/>
            </c:ext>
          </c:extLst>
        </c:ser>
        <c:dLbls>
          <c:showLegendKey val="0"/>
          <c:showVal val="0"/>
          <c:showCatName val="0"/>
          <c:showSerName val="0"/>
          <c:showPercent val="0"/>
          <c:showBubbleSize val="0"/>
        </c:dLbls>
        <c:gapWidth val="100"/>
        <c:axId val="601053832"/>
        <c:axId val="601051480"/>
      </c:barChart>
      <c:lineChart>
        <c:grouping val="standard"/>
        <c:varyColors val="0"/>
        <c:ser>
          <c:idx val="0"/>
          <c:order val="2"/>
          <c:tx>
            <c:v>Sihttase 2020. aastaks</c:v>
          </c:tx>
          <c:spPr>
            <a:ln>
              <a:solidFill>
                <a:srgbClr val="7030A0"/>
              </a:solidFill>
            </a:ln>
          </c:spPr>
          <c:marker>
            <c:symbol val="none"/>
          </c:marker>
          <c:val>
            <c:numRef>
              <c:f>'4 Eesti statistika'!$H$155:$K$155</c:f>
              <c:numCache>
                <c:formatCode>General</c:formatCode>
                <c:ptCount val="4"/>
                <c:pt idx="0">
                  <c:v>1000</c:v>
                </c:pt>
                <c:pt idx="1">
                  <c:v>1000</c:v>
                </c:pt>
                <c:pt idx="2">
                  <c:v>1000</c:v>
                </c:pt>
                <c:pt idx="3">
                  <c:v>1000</c:v>
                </c:pt>
              </c:numCache>
            </c:numRef>
          </c:val>
          <c:smooth val="0"/>
          <c:extLst>
            <c:ext xmlns:c16="http://schemas.microsoft.com/office/drawing/2014/chart" uri="{C3380CC4-5D6E-409C-BE32-E72D297353CC}">
              <c16:uniqueId val="{00000003-7E10-4582-8956-A4331BAC4642}"/>
            </c:ext>
          </c:extLst>
        </c:ser>
        <c:dLbls>
          <c:showLegendKey val="0"/>
          <c:showVal val="0"/>
          <c:showCatName val="0"/>
          <c:showSerName val="0"/>
          <c:showPercent val="0"/>
          <c:showBubbleSize val="0"/>
        </c:dLbls>
        <c:marker val="1"/>
        <c:smooth val="0"/>
        <c:axId val="601053832"/>
        <c:axId val="601051480"/>
      </c:lineChart>
      <c:catAx>
        <c:axId val="601053832"/>
        <c:scaling>
          <c:orientation val="minMax"/>
        </c:scaling>
        <c:delete val="0"/>
        <c:axPos val="b"/>
        <c:numFmt formatCode="General" sourceLinked="1"/>
        <c:majorTickMark val="out"/>
        <c:minorTickMark val="none"/>
        <c:tickLblPos val="low"/>
        <c:spPr>
          <a:ln>
            <a:solidFill>
              <a:srgbClr val="000000"/>
            </a:solidFill>
            <a:prstDash val="solid"/>
          </a:ln>
        </c:spPr>
        <c:crossAx val="601051480"/>
        <c:crosses val="autoZero"/>
        <c:auto val="1"/>
        <c:lblAlgn val="ctr"/>
        <c:lblOffset val="100"/>
        <c:noMultiLvlLbl val="0"/>
      </c:catAx>
      <c:valAx>
        <c:axId val="601051480"/>
        <c:scaling>
          <c:orientation val="minMax"/>
        </c:scaling>
        <c:delete val="0"/>
        <c:axPos val="l"/>
        <c:numFmt formatCode="#,##0" sourceLinked="0"/>
        <c:majorTickMark val="out"/>
        <c:minorTickMark val="none"/>
        <c:tickLblPos val="low"/>
        <c:spPr>
          <a:ln>
            <a:solidFill>
              <a:srgbClr val="000000"/>
            </a:solidFill>
            <a:prstDash val="solid"/>
          </a:ln>
        </c:spPr>
        <c:crossAx val="601053832"/>
        <c:crosses val="autoZero"/>
        <c:crossBetween val="between"/>
      </c:valAx>
      <c:spPr>
        <a:solidFill>
          <a:srgbClr val="FFFFFF"/>
        </a:solidFill>
        <a:ln w="25400">
          <a:noFill/>
        </a:ln>
      </c:spPr>
    </c:plotArea>
    <c:legend>
      <c:legendPos val="b"/>
      <c:overlay val="0"/>
      <c:spPr>
        <a:ln w="25400">
          <a:noFill/>
        </a:ln>
      </c:spPr>
    </c:legend>
    <c:plotVisOnly val="1"/>
    <c:dispBlanksAs val="gap"/>
    <c:showDLblsOverMax val="0"/>
  </c:chart>
  <c:spPr>
    <a:solidFill>
      <a:srgbClr val="FFFFFF"/>
    </a:solidFill>
    <a:ln w="25400">
      <a:noFill/>
    </a:ln>
  </c:spPr>
  <c:txPr>
    <a:bodyPr/>
    <a:lstStyle/>
    <a:p>
      <a:pPr>
        <a:defRPr sz="800" b="0">
          <a:solidFill>
            <a:srgbClr val="000000"/>
          </a:solidFill>
          <a:latin typeface="EYInterstate Light "/>
          <a:ea typeface="Arial Narrow"/>
          <a:cs typeface="Arial Narrow"/>
        </a:defRPr>
      </a:pPr>
      <a:endParaRPr lang="et-E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282686886361422E-2"/>
          <c:y val="4.2575376194321682E-2"/>
          <c:w val="0.92993727635897372"/>
          <c:h val="0.7720655918819751"/>
        </c:manualLayout>
      </c:layout>
      <c:lineChart>
        <c:grouping val="standard"/>
        <c:varyColors val="0"/>
        <c:ser>
          <c:idx val="1"/>
          <c:order val="0"/>
          <c:tx>
            <c:v>Ülalpeetavate määr KOV-is</c:v>
          </c:tx>
          <c:spPr>
            <a:ln w="19050">
              <a:solidFill>
                <a:srgbClr val="646464"/>
              </a:solidFill>
              <a:prstDash val="solid"/>
            </a:ln>
          </c:spPr>
          <c:marker>
            <c:symbol val="square"/>
            <c:size val="5"/>
            <c:spPr>
              <a:solidFill>
                <a:schemeClr val="accent1"/>
              </a:solidFill>
              <a:ln>
                <a:noFill/>
              </a:ln>
            </c:spPr>
          </c:marker>
          <c:dLbls>
            <c:dLbl>
              <c:idx val="0"/>
              <c:layout>
                <c:manualLayout>
                  <c:x val="-4.6013414989792924E-2"/>
                  <c:y val="-5.60065055909989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AE-4B7B-89E1-89000A1F2C18}"/>
                </c:ext>
              </c:extLst>
            </c:dLbl>
            <c:dLbl>
              <c:idx val="2"/>
              <c:layout>
                <c:manualLayout>
                  <c:x val="-4.1898188652344306E-2"/>
                  <c:y val="-6.9046437044083697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44AE-4B7B-89E1-89000A1F2C18}"/>
                </c:ext>
              </c:extLst>
            </c:dLbl>
            <c:dLbl>
              <c:idx val="3"/>
              <c:layout>
                <c:manualLayout>
                  <c:x val="-4.8611516153073461E-3"/>
                  <c:y val="-5.6006505590998956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44AE-4B7B-89E1-89000A1F2C18}"/>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SISESTUSVORM'!$D$27:$K$27</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SISESTUSVORM'!$D$28:$K$28</c:f>
              <c:numCache>
                <c:formatCode>0.0</c:formatCode>
                <c:ptCount val="8"/>
              </c:numCache>
            </c:numRef>
          </c:val>
          <c:smooth val="0"/>
          <c:extLst>
            <c:ext xmlns:c16="http://schemas.microsoft.com/office/drawing/2014/chart" uri="{C3380CC4-5D6E-409C-BE32-E72D297353CC}">
              <c16:uniqueId val="{00000003-44AE-4B7B-89E1-89000A1F2C18}"/>
            </c:ext>
          </c:extLst>
        </c:ser>
        <c:ser>
          <c:idx val="2"/>
          <c:order val="1"/>
          <c:tx>
            <c:v>Ülalpeetavate määr Eestis keskmiselt</c:v>
          </c:tx>
          <c:spPr>
            <a:ln w="19050">
              <a:solidFill>
                <a:srgbClr val="FFD200"/>
              </a:solidFill>
              <a:prstDash val="solid"/>
            </a:ln>
          </c:spPr>
          <c:marker>
            <c:spPr>
              <a:solidFill>
                <a:schemeClr val="accent2"/>
              </a:solidFill>
              <a:ln>
                <a:no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SISESTUSVORM'!$D$27:$K$27</c:f>
              <c:numCache>
                <c:formatCode>General</c:formatCode>
                <c:ptCount val="8"/>
                <c:pt idx="0">
                  <c:v>2009</c:v>
                </c:pt>
                <c:pt idx="1">
                  <c:v>2010</c:v>
                </c:pt>
                <c:pt idx="2">
                  <c:v>2011</c:v>
                </c:pt>
                <c:pt idx="3">
                  <c:v>2012</c:v>
                </c:pt>
                <c:pt idx="4">
                  <c:v>2013</c:v>
                </c:pt>
                <c:pt idx="5">
                  <c:v>2014</c:v>
                </c:pt>
                <c:pt idx="6">
                  <c:v>2015</c:v>
                </c:pt>
                <c:pt idx="7">
                  <c:v>2016</c:v>
                </c:pt>
              </c:numCache>
            </c:numRef>
          </c:cat>
          <c:val>
            <c:numRef>
              <c:f>'4 Eesti statistika'!$D$29:$K$29</c:f>
              <c:numCache>
                <c:formatCode>0.0</c:formatCode>
                <c:ptCount val="8"/>
                <c:pt idx="0">
                  <c:v>47.67201</c:v>
                </c:pt>
                <c:pt idx="1">
                  <c:v>47.881540000000001</c:v>
                </c:pt>
                <c:pt idx="2">
                  <c:v>48.273479999999999</c:v>
                </c:pt>
                <c:pt idx="3">
                  <c:v>48.806449999999998</c:v>
                </c:pt>
                <c:pt idx="4">
                  <c:v>49.743729999999999</c:v>
                </c:pt>
                <c:pt idx="5">
                  <c:v>50.82497</c:v>
                </c:pt>
                <c:pt idx="6">
                  <c:v>51.940739999999998</c:v>
                </c:pt>
                <c:pt idx="7">
                  <c:v>53.182760000000002</c:v>
                </c:pt>
              </c:numCache>
            </c:numRef>
          </c:val>
          <c:smooth val="0"/>
          <c:extLst>
            <c:ext xmlns:c16="http://schemas.microsoft.com/office/drawing/2014/chart" uri="{C3380CC4-5D6E-409C-BE32-E72D297353CC}">
              <c16:uniqueId val="{00000004-44AE-4B7B-89E1-89000A1F2C18}"/>
            </c:ext>
          </c:extLst>
        </c:ser>
        <c:dLbls>
          <c:showLegendKey val="0"/>
          <c:showVal val="0"/>
          <c:showCatName val="0"/>
          <c:showSerName val="0"/>
          <c:showPercent val="0"/>
          <c:showBubbleSize val="0"/>
        </c:dLbls>
        <c:marker val="1"/>
        <c:smooth val="0"/>
        <c:axId val="600804088"/>
        <c:axId val="600801344"/>
      </c:lineChart>
      <c:catAx>
        <c:axId val="600804088"/>
        <c:scaling>
          <c:orientation val="minMax"/>
        </c:scaling>
        <c:delete val="0"/>
        <c:axPos val="b"/>
        <c:numFmt formatCode="General" sourceLinked="1"/>
        <c:majorTickMark val="out"/>
        <c:minorTickMark val="none"/>
        <c:tickLblPos val="low"/>
        <c:spPr>
          <a:ln>
            <a:solidFill>
              <a:srgbClr val="000000"/>
            </a:solidFill>
            <a:prstDash val="solid"/>
          </a:ln>
        </c:spPr>
        <c:crossAx val="600801344"/>
        <c:crosses val="autoZero"/>
        <c:auto val="1"/>
        <c:lblAlgn val="ctr"/>
        <c:lblOffset val="100"/>
        <c:noMultiLvlLbl val="0"/>
      </c:catAx>
      <c:valAx>
        <c:axId val="600801344"/>
        <c:scaling>
          <c:orientation val="minMax"/>
        </c:scaling>
        <c:delete val="0"/>
        <c:axPos val="l"/>
        <c:numFmt formatCode="#,##0" sourceLinked="0"/>
        <c:majorTickMark val="out"/>
        <c:minorTickMark val="none"/>
        <c:tickLblPos val="low"/>
        <c:spPr>
          <a:ln>
            <a:solidFill>
              <a:srgbClr val="000000"/>
            </a:solidFill>
            <a:prstDash val="solid"/>
          </a:ln>
        </c:spPr>
        <c:crossAx val="600804088"/>
        <c:crosses val="autoZero"/>
        <c:crossBetween val="between"/>
      </c:valAx>
      <c:spPr>
        <a:solidFill>
          <a:srgbClr val="FFFFFF"/>
        </a:solidFill>
        <a:ln w="25400">
          <a:noFill/>
        </a:ln>
      </c:spPr>
    </c:plotArea>
    <c:legend>
      <c:legendPos val="b"/>
      <c:layout>
        <c:manualLayout>
          <c:xMode val="edge"/>
          <c:yMode val="edge"/>
          <c:x val="6.6995722756877624E-2"/>
          <c:y val="0.90240022013868515"/>
          <c:w val="0.8044253264638217"/>
          <c:h val="9.7599779861314684E-2"/>
        </c:manualLayout>
      </c:layout>
      <c:overlay val="0"/>
      <c:spPr>
        <a:ln w="25400">
          <a:noFill/>
        </a:ln>
      </c:spPr>
      <c:txPr>
        <a:bodyPr/>
        <a:lstStyle/>
        <a:p>
          <a:pPr rtl="0">
            <a:defRPr sz="800">
              <a:latin typeface="Arial Narrow"/>
              <a:ea typeface="Arial Narrow"/>
              <a:cs typeface="Arial Narrow"/>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Arial Narrow"/>
          <a:ea typeface="Arial Narrow"/>
          <a:cs typeface="Arial Narrow"/>
        </a:defRPr>
      </a:pPr>
      <a:endParaRPr lang="et-EE"/>
    </a:p>
  </c:txPr>
  <c:printSettings>
    <c:headerFooter/>
    <c:pageMargins b="0.75000000000000033" l="0.70000000000000029" r="0.70000000000000029" t="0.75000000000000033" header="0.30000000000000016" footer="0.30000000000000016"/>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505388403616276E-2"/>
          <c:y val="4.9717514124293788E-2"/>
          <c:w val="0.91738124791283604"/>
          <c:h val="0.65769153432092187"/>
        </c:manualLayout>
      </c:layout>
      <c:barChart>
        <c:barDir val="col"/>
        <c:grouping val="clustered"/>
        <c:varyColors val="0"/>
        <c:ser>
          <c:idx val="0"/>
          <c:order val="0"/>
          <c:tx>
            <c:v>KOV-i territooriumil asuvates haridusasutustes käivate laste arv (alusharidus)</c:v>
          </c:tx>
          <c:spPr>
            <a:solidFill>
              <a:srgbClr val="FFE600"/>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SISESTUSVORM'!$D$126:$K$126</c:f>
              <c:numCache>
                <c:formatCode>#,##0</c:formatCode>
                <c:ptCount val="8"/>
                <c:pt idx="1">
                  <c:v>84.2</c:v>
                </c:pt>
                <c:pt idx="2">
                  <c:v>77</c:v>
                </c:pt>
                <c:pt idx="3">
                  <c:v>88</c:v>
                </c:pt>
                <c:pt idx="4">
                  <c:v>92</c:v>
                </c:pt>
                <c:pt idx="5">
                  <c:v>93</c:v>
                </c:pt>
                <c:pt idx="6">
                  <c:v>91</c:v>
                </c:pt>
                <c:pt idx="7" formatCode="General">
                  <c:v>96</c:v>
                </c:pt>
              </c:numCache>
            </c:numRef>
          </c:val>
          <c:extLst>
            <c:ext xmlns:c16="http://schemas.microsoft.com/office/drawing/2014/chart" uri="{C3380CC4-5D6E-409C-BE32-E72D297353CC}">
              <c16:uniqueId val="{00000000-123A-48DC-8D35-BB045C5A5740}"/>
            </c:ext>
          </c:extLst>
        </c:ser>
        <c:ser>
          <c:idx val="1"/>
          <c:order val="1"/>
          <c:tx>
            <c:v>KOV-i territoorimil asuvates haridusasutustes käivate laste arv (I kooliaste)</c:v>
          </c:tx>
          <c:spPr>
            <a:solidFill>
              <a:srgbClr val="7F7E82"/>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SISESTUSVORM'!$D$127:$K$127</c:f>
              <c:numCache>
                <c:formatCode>#,##0</c:formatCode>
                <c:ptCount val="8"/>
                <c:pt idx="0">
                  <c:v>345</c:v>
                </c:pt>
                <c:pt idx="1">
                  <c:v>325</c:v>
                </c:pt>
                <c:pt idx="2">
                  <c:v>301</c:v>
                </c:pt>
                <c:pt idx="3">
                  <c:v>303</c:v>
                </c:pt>
                <c:pt idx="4">
                  <c:v>292</c:v>
                </c:pt>
                <c:pt idx="5">
                  <c:v>297</c:v>
                </c:pt>
                <c:pt idx="6">
                  <c:v>300</c:v>
                </c:pt>
                <c:pt idx="7">
                  <c:v>316</c:v>
                </c:pt>
              </c:numCache>
            </c:numRef>
          </c:val>
          <c:extLst>
            <c:ext xmlns:c16="http://schemas.microsoft.com/office/drawing/2014/chart" uri="{C3380CC4-5D6E-409C-BE32-E72D297353CC}">
              <c16:uniqueId val="{00000001-123A-48DC-8D35-BB045C5A5740}"/>
            </c:ext>
          </c:extLst>
        </c:ser>
        <c:ser>
          <c:idx val="2"/>
          <c:order val="2"/>
          <c:tx>
            <c:v>KOV-i territooriumil asuvates haridusasutustes käivate laste arv (II kooliaste)</c:v>
          </c:tx>
          <c:spPr>
            <a:solidFill>
              <a:srgbClr val="CCCBCD"/>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'3 SISESTUSVORM'!$D$128:$K$128</c:f>
              <c:numCache>
                <c:formatCode>#,##0</c:formatCode>
                <c:ptCount val="8"/>
                <c:pt idx="0">
                  <c:v>353</c:v>
                </c:pt>
                <c:pt idx="1">
                  <c:v>334</c:v>
                </c:pt>
                <c:pt idx="2">
                  <c:v>313</c:v>
                </c:pt>
                <c:pt idx="3">
                  <c:v>297</c:v>
                </c:pt>
                <c:pt idx="4">
                  <c:v>287</c:v>
                </c:pt>
                <c:pt idx="5">
                  <c:v>285</c:v>
                </c:pt>
                <c:pt idx="6">
                  <c:v>296</c:v>
                </c:pt>
                <c:pt idx="7">
                  <c:v>287</c:v>
                </c:pt>
              </c:numCache>
            </c:numRef>
          </c:val>
          <c:extLst>
            <c:ext xmlns:c16="http://schemas.microsoft.com/office/drawing/2014/chart" uri="{C3380CC4-5D6E-409C-BE32-E72D297353CC}">
              <c16:uniqueId val="{00000002-123A-48DC-8D35-BB045C5A5740}"/>
            </c:ext>
          </c:extLst>
        </c:ser>
        <c:ser>
          <c:idx val="3"/>
          <c:order val="3"/>
          <c:tx>
            <c:v>KOV-i territooriumil asuvates haridusasutustes käivate laste arv (III kooliaste)</c:v>
          </c:tx>
          <c:spPr>
            <a:solidFill>
              <a:srgbClr val="2C973E"/>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'3 SISESTUSVORM'!$D$129:$K$129</c:f>
              <c:numCache>
                <c:formatCode>#,##0</c:formatCode>
                <c:ptCount val="8"/>
                <c:pt idx="0">
                  <c:v>401</c:v>
                </c:pt>
                <c:pt idx="1">
                  <c:v>382</c:v>
                </c:pt>
                <c:pt idx="2">
                  <c:v>360</c:v>
                </c:pt>
                <c:pt idx="3">
                  <c:v>335</c:v>
                </c:pt>
                <c:pt idx="4">
                  <c:v>320</c:v>
                </c:pt>
                <c:pt idx="5">
                  <c:v>308</c:v>
                </c:pt>
                <c:pt idx="6">
                  <c:v>295</c:v>
                </c:pt>
                <c:pt idx="7">
                  <c:v>284</c:v>
                </c:pt>
              </c:numCache>
            </c:numRef>
          </c:val>
          <c:extLst>
            <c:ext xmlns:c16="http://schemas.microsoft.com/office/drawing/2014/chart" uri="{C3380CC4-5D6E-409C-BE32-E72D297353CC}">
              <c16:uniqueId val="{00000003-123A-48DC-8D35-BB045C5A5740}"/>
            </c:ext>
          </c:extLst>
        </c:ser>
        <c:dLbls>
          <c:showLegendKey val="0"/>
          <c:showVal val="0"/>
          <c:showCatName val="0"/>
          <c:showSerName val="0"/>
          <c:showPercent val="0"/>
          <c:showBubbleSize val="0"/>
        </c:dLbls>
        <c:gapWidth val="100"/>
        <c:axId val="601047952"/>
        <c:axId val="649723072"/>
      </c:barChart>
      <c:catAx>
        <c:axId val="601047952"/>
        <c:scaling>
          <c:orientation val="minMax"/>
        </c:scaling>
        <c:delete val="0"/>
        <c:axPos val="b"/>
        <c:numFmt formatCode="General" sourceLinked="1"/>
        <c:majorTickMark val="out"/>
        <c:minorTickMark val="none"/>
        <c:tickLblPos val="low"/>
        <c:spPr>
          <a:ln>
            <a:solidFill>
              <a:srgbClr val="000000"/>
            </a:solidFill>
            <a:prstDash val="solid"/>
          </a:ln>
        </c:spPr>
        <c:crossAx val="649723072"/>
        <c:crosses val="autoZero"/>
        <c:auto val="1"/>
        <c:lblAlgn val="ctr"/>
        <c:lblOffset val="100"/>
        <c:noMultiLvlLbl val="0"/>
      </c:catAx>
      <c:valAx>
        <c:axId val="649723072"/>
        <c:scaling>
          <c:orientation val="minMax"/>
        </c:scaling>
        <c:delete val="0"/>
        <c:axPos val="l"/>
        <c:numFmt formatCode="#,##0" sourceLinked="0"/>
        <c:majorTickMark val="out"/>
        <c:minorTickMark val="none"/>
        <c:tickLblPos val="low"/>
        <c:spPr>
          <a:ln>
            <a:solidFill>
              <a:srgbClr val="000000"/>
            </a:solidFill>
            <a:prstDash val="solid"/>
          </a:ln>
        </c:spPr>
        <c:crossAx val="601047952"/>
        <c:crosses val="autoZero"/>
        <c:crossBetween val="between"/>
      </c:valAx>
      <c:spPr>
        <a:solidFill>
          <a:srgbClr val="FFFFFF"/>
        </a:solidFill>
        <a:ln w="25400">
          <a:noFill/>
        </a:ln>
      </c:spPr>
    </c:plotArea>
    <c:legend>
      <c:legendPos val="b"/>
      <c:layout>
        <c:manualLayout>
          <c:xMode val="edge"/>
          <c:yMode val="edge"/>
          <c:x val="4.3762724281743895E-2"/>
          <c:y val="0.81124889897237418"/>
          <c:w val="0.93808261163257267"/>
          <c:h val="0.1887511010276258"/>
        </c:manualLayout>
      </c:layout>
      <c:overlay val="0"/>
      <c:spPr>
        <a:ln w="25400">
          <a:noFill/>
        </a:ln>
      </c:spPr>
    </c:legend>
    <c:plotVisOnly val="1"/>
    <c:dispBlanksAs val="gap"/>
    <c:showDLblsOverMax val="0"/>
  </c:chart>
  <c:spPr>
    <a:solidFill>
      <a:srgbClr val="FFFFFF"/>
    </a:solidFill>
    <a:ln w="25400">
      <a:noFill/>
    </a:ln>
  </c:spPr>
  <c:txPr>
    <a:bodyPr/>
    <a:lstStyle/>
    <a:p>
      <a:pPr>
        <a:defRPr sz="800" b="0">
          <a:solidFill>
            <a:srgbClr val="000000"/>
          </a:solidFill>
          <a:latin typeface="EYInterstate Light" panose="02000506000000020004" pitchFamily="2" charset="0"/>
          <a:ea typeface="Arial Narrow"/>
          <a:cs typeface="Arial Narrow"/>
        </a:defRPr>
      </a:pPr>
      <a:endParaRPr lang="et-EE"/>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EYInterstate Light" panose="02000506000000020004" pitchFamily="2" charset="0"/>
                <a:ea typeface="+mn-ea"/>
                <a:cs typeface="+mn-cs"/>
              </a:defRPr>
            </a:pPr>
            <a:r>
              <a:rPr lang="et-EE" sz="1200" b="1"/>
              <a:t>Keskmised</a:t>
            </a:r>
            <a:r>
              <a:rPr lang="et-EE" sz="1200" b="1" baseline="0"/>
              <a:t> h</a:t>
            </a:r>
            <a:r>
              <a:rPr lang="et-EE" sz="1200" b="1"/>
              <a:t>innangud alaeesmärkide lõikes</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EYInterstate Light" panose="02000506000000020004" pitchFamily="2" charset="0"/>
              <a:ea typeface="+mn-ea"/>
              <a:cs typeface="+mn-cs"/>
            </a:defRPr>
          </a:pPr>
          <a:endParaRPr lang="et-EE"/>
        </a:p>
      </c:txPr>
    </c:title>
    <c:autoTitleDeleted val="0"/>
    <c:plotArea>
      <c:layout/>
      <c:radarChart>
        <c:radarStyle val="marker"/>
        <c:varyColors val="0"/>
        <c:ser>
          <c:idx val="0"/>
          <c:order val="0"/>
          <c:spPr>
            <a:ln w="28575" cap="rnd">
              <a:solidFill>
                <a:srgbClr val="FFE600"/>
              </a:solidFill>
              <a:round/>
            </a:ln>
            <a:effectLst/>
          </c:spPr>
          <c:marker>
            <c:symbol val="circle"/>
            <c:size val="5"/>
            <c:spPr>
              <a:solidFill>
                <a:srgbClr val="FFE600"/>
              </a:solidFill>
              <a:ln w="9525">
                <a:solidFill>
                  <a:srgbClr val="FFE600"/>
                </a:solidFill>
              </a:ln>
              <a:effectLst/>
            </c:spPr>
          </c:marker>
          <c:cat>
            <c:strRef>
              <c:f>('7 Raport_hinnangud'!$B$8,'7 Raport_hinnangud'!$B$13,'7 Raport_hinnangud'!$B$19,'7 Raport_hinnangud'!$B$25,'7 Raport_hinnangud'!$B$31,'7 Raport_hinnangud'!$B$33,'7 Raport_hinnangud'!$B$37,'7 Raport_hinnangud'!$B$39,'7 Raport_hinnangud'!$B$50,'7 Raport_hinnangud'!$B$54,'7 Raport_hinnangud'!$B$68,'7 Raport_hinnangud'!$B$73,'7 Raport_hinnangud'!$B$75)</c:f>
              <c:strCache>
                <c:ptCount val="13"/>
                <c:pt idx="0">
                  <c:v>E1.1</c:v>
                </c:pt>
                <c:pt idx="1">
                  <c:v>E1.2</c:v>
                </c:pt>
                <c:pt idx="2">
                  <c:v>E1.3</c:v>
                </c:pt>
                <c:pt idx="3">
                  <c:v>E2.1</c:v>
                </c:pt>
                <c:pt idx="4">
                  <c:v>E2.2</c:v>
                </c:pt>
                <c:pt idx="5">
                  <c:v>E2.3</c:v>
                </c:pt>
                <c:pt idx="6">
                  <c:v>E3.1</c:v>
                </c:pt>
                <c:pt idx="7">
                  <c:v>E3.2</c:v>
                </c:pt>
                <c:pt idx="8">
                  <c:v>E4.1</c:v>
                </c:pt>
                <c:pt idx="9">
                  <c:v>E4.2</c:v>
                </c:pt>
                <c:pt idx="10">
                  <c:v>E5.1</c:v>
                </c:pt>
                <c:pt idx="11">
                  <c:v>E5.2</c:v>
                </c:pt>
                <c:pt idx="12">
                  <c:v>E5.3</c:v>
                </c:pt>
              </c:strCache>
            </c:strRef>
          </c:cat>
          <c:val>
            <c:numRef>
              <c:f>('7 Raport_hinnangud'!$D$8,'7 Raport_hinnangud'!$D$13,'7 Raport_hinnangud'!$D$19,'7 Raport_hinnangud'!$D$25,'7 Raport_hinnangud'!$D$31,'7 Raport_hinnangud'!$D$33,'7 Raport_hinnangud'!$D$37,'7 Raport_hinnangud'!$D$39,'7 Raport_hinnangud'!$D$50,'7 Raport_hinnangud'!$D$54,'7 Raport_hinnangud'!$D$68,'7 Raport_hinnangud'!$D$73,'7 Raport_hinnangud'!$D$75)</c:f>
              <c:numCache>
                <c:formatCode>0.0</c:formatCode>
                <c:ptCount val="13"/>
                <c:pt idx="0">
                  <c:v>0</c:v>
                </c:pt>
                <c:pt idx="1">
                  <c:v>2.5333333333333337</c:v>
                </c:pt>
                <c:pt idx="2">
                  <c:v>2</c:v>
                </c:pt>
                <c:pt idx="3">
                  <c:v>3.2</c:v>
                </c:pt>
                <c:pt idx="4">
                  <c:v>3</c:v>
                </c:pt>
                <c:pt idx="5">
                  <c:v>2.875</c:v>
                </c:pt>
                <c:pt idx="6">
                  <c:v>1.6666666666666667</c:v>
                </c:pt>
                <c:pt idx="7">
                  <c:v>2.5555555555555554</c:v>
                </c:pt>
                <c:pt idx="8">
                  <c:v>1.6666666666666667</c:v>
                </c:pt>
                <c:pt idx="9">
                  <c:v>2.4166666666666665</c:v>
                </c:pt>
                <c:pt idx="10">
                  <c:v>3</c:v>
                </c:pt>
                <c:pt idx="11">
                  <c:v>2</c:v>
                </c:pt>
                <c:pt idx="12">
                  <c:v>3</c:v>
                </c:pt>
              </c:numCache>
            </c:numRef>
          </c:val>
          <c:extLst>
            <c:ext xmlns:c16="http://schemas.microsoft.com/office/drawing/2014/chart" uri="{C3380CC4-5D6E-409C-BE32-E72D297353CC}">
              <c16:uniqueId val="{00000000-EC99-4DF3-B668-34862E4794C0}"/>
            </c:ext>
          </c:extLst>
        </c:ser>
        <c:dLbls>
          <c:showLegendKey val="0"/>
          <c:showVal val="0"/>
          <c:showCatName val="0"/>
          <c:showSerName val="0"/>
          <c:showPercent val="0"/>
          <c:showBubbleSize val="0"/>
        </c:dLbls>
        <c:axId val="649717192"/>
        <c:axId val="649719544"/>
      </c:radarChart>
      <c:catAx>
        <c:axId val="649717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EYInterstate Light" panose="02000506000000020004" pitchFamily="2" charset="0"/>
                <a:ea typeface="+mn-ea"/>
                <a:cs typeface="+mn-cs"/>
              </a:defRPr>
            </a:pPr>
            <a:endParaRPr lang="et-EE"/>
          </a:p>
        </c:txPr>
        <c:crossAx val="649719544"/>
        <c:crosses val="autoZero"/>
        <c:auto val="1"/>
        <c:lblAlgn val="ctr"/>
        <c:lblOffset val="100"/>
        <c:noMultiLvlLbl val="0"/>
      </c:catAx>
      <c:valAx>
        <c:axId val="649719544"/>
        <c:scaling>
          <c:orientation val="minMax"/>
          <c:min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EYInterstate Light" panose="02000506000000020004" pitchFamily="2" charset="0"/>
                <a:ea typeface="+mn-ea"/>
                <a:cs typeface="+mn-cs"/>
              </a:defRPr>
            </a:pPr>
            <a:endParaRPr lang="et-EE"/>
          </a:p>
        </c:txPr>
        <c:crossAx val="649717192"/>
        <c:crosses val="autoZero"/>
        <c:crossBetween val="between"/>
        <c:maj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EYInterstate Light" panose="02000506000000020004" pitchFamily="2" charset="0"/>
        </a:defRPr>
      </a:pPr>
      <a:endParaRPr lang="et-EE"/>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EYInterstate Light" panose="02000506000000020004" pitchFamily="2" charset="0"/>
                <a:ea typeface="+mn-ea"/>
                <a:cs typeface="+mn-cs"/>
              </a:defRPr>
            </a:pPr>
            <a:r>
              <a:rPr lang="et-EE" sz="1000" b="1"/>
              <a:t>Eesmärgi E1 hinnangud</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EYInterstate Light" panose="02000506000000020004" pitchFamily="2" charset="0"/>
              <a:ea typeface="+mn-ea"/>
              <a:cs typeface="+mn-cs"/>
            </a:defRPr>
          </a:pPr>
          <a:endParaRPr lang="et-EE"/>
        </a:p>
      </c:txPr>
    </c:title>
    <c:autoTitleDeleted val="0"/>
    <c:plotArea>
      <c:layout>
        <c:manualLayout>
          <c:layoutTarget val="inner"/>
          <c:xMode val="edge"/>
          <c:yMode val="edge"/>
          <c:x val="7.116190476190476E-2"/>
          <c:y val="0.13719185423365488"/>
          <c:w val="0.9111998500187477"/>
          <c:h val="0.69294748124330119"/>
        </c:manualLayout>
      </c:layout>
      <c:lineChart>
        <c:grouping val="standard"/>
        <c:varyColors val="0"/>
        <c:ser>
          <c:idx val="0"/>
          <c:order val="0"/>
          <c:tx>
            <c:strRef>
              <c:f>'7 Raport_hinnangud'!$J$8</c:f>
              <c:strCache>
                <c:ptCount val="1"/>
                <c:pt idx="0">
                  <c:v>3,5 - 4,0</c:v>
                </c:pt>
              </c:strCache>
            </c:strRef>
          </c:tx>
          <c:spPr>
            <a:ln w="28575" cap="rnd">
              <a:noFill/>
              <a:round/>
            </a:ln>
            <a:effectLst/>
          </c:spPr>
          <c:marker>
            <c:symbol val="square"/>
            <c:size val="9"/>
            <c:spPr>
              <a:solidFill>
                <a:srgbClr val="33CC33"/>
              </a:solidFill>
              <a:ln w="9525">
                <a:noFill/>
              </a:ln>
              <a:effectLst/>
            </c:spPr>
          </c:marker>
          <c:cat>
            <c:multiLvlStrRef>
              <c:f>('7 Raport_hinnangud'!$H$9:$I$12,'7 Raport_hinnangud'!$H$14:$I$18,'7 Raport_hinnangud'!$H$20:$I$23)</c:f>
              <c:multiLvlStrCache>
                <c:ptCount val="13"/>
                <c:lvl>
                  <c:pt idx="0">
                    <c:v>i1.1.1</c:v>
                  </c:pt>
                  <c:pt idx="1">
                    <c:v>i1.1.2</c:v>
                  </c:pt>
                  <c:pt idx="2">
                    <c:v>i1.1.3</c:v>
                  </c:pt>
                  <c:pt idx="3">
                    <c:v>i1.1.4</c:v>
                  </c:pt>
                  <c:pt idx="4">
                    <c:v>i1.2.1</c:v>
                  </c:pt>
                  <c:pt idx="5">
                    <c:v>i1.2.2</c:v>
                  </c:pt>
                  <c:pt idx="6">
                    <c:v>i1.2.3</c:v>
                  </c:pt>
                  <c:pt idx="7">
                    <c:v>i1.2.4</c:v>
                  </c:pt>
                  <c:pt idx="8">
                    <c:v>i1.2.5</c:v>
                  </c:pt>
                  <c:pt idx="9">
                    <c:v>i1.3.1</c:v>
                  </c:pt>
                  <c:pt idx="10">
                    <c:v>i1.3.2</c:v>
                  </c:pt>
                  <c:pt idx="11">
                    <c:v>i1.3.3</c:v>
                  </c:pt>
                  <c:pt idx="12">
                    <c:v>i1.3.4</c:v>
                  </c:pt>
                </c:lvl>
                <c:lvl>
                  <c:pt idx="0">
                    <c:v>E1.1</c:v>
                  </c:pt>
                  <c:pt idx="4">
                    <c:v>E1.2</c:v>
                  </c:pt>
                  <c:pt idx="9">
                    <c:v>E1.3</c:v>
                  </c:pt>
                </c:lvl>
              </c:multiLvlStrCache>
            </c:multiLvlStrRef>
          </c:cat>
          <c:val>
            <c:numRef>
              <c:f>('7 Raport_hinnangud'!$J$9:$J$12,'7 Raport_hinnangud'!$J$14:$J$18,'7 Raport_hinnangud'!$J$20:$J$23)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1111-4474-810A-4170F1BBBDAB}"/>
            </c:ext>
          </c:extLst>
        </c:ser>
        <c:ser>
          <c:idx val="1"/>
          <c:order val="1"/>
          <c:tx>
            <c:strRef>
              <c:f>'7 Raport_hinnangud'!$K$8</c:f>
              <c:strCache>
                <c:ptCount val="1"/>
                <c:pt idx="0">
                  <c:v>2,5 - 3,5</c:v>
                </c:pt>
              </c:strCache>
            </c:strRef>
          </c:tx>
          <c:spPr>
            <a:ln w="28575" cap="rnd">
              <a:noFill/>
              <a:round/>
            </a:ln>
            <a:effectLst/>
          </c:spPr>
          <c:marker>
            <c:symbol val="square"/>
            <c:size val="9"/>
            <c:spPr>
              <a:solidFill>
                <a:srgbClr val="9FEF99"/>
              </a:solidFill>
              <a:ln w="9525">
                <a:noFill/>
              </a:ln>
              <a:effectLst/>
            </c:spPr>
          </c:marker>
          <c:cat>
            <c:multiLvlStrRef>
              <c:f>('7 Raport_hinnangud'!$H$9:$I$12,'7 Raport_hinnangud'!$H$14:$I$18,'7 Raport_hinnangud'!$H$20:$I$23)</c:f>
              <c:multiLvlStrCache>
                <c:ptCount val="13"/>
                <c:lvl>
                  <c:pt idx="0">
                    <c:v>i1.1.1</c:v>
                  </c:pt>
                  <c:pt idx="1">
                    <c:v>i1.1.2</c:v>
                  </c:pt>
                  <c:pt idx="2">
                    <c:v>i1.1.3</c:v>
                  </c:pt>
                  <c:pt idx="3">
                    <c:v>i1.1.4</c:v>
                  </c:pt>
                  <c:pt idx="4">
                    <c:v>i1.2.1</c:v>
                  </c:pt>
                  <c:pt idx="5">
                    <c:v>i1.2.2</c:v>
                  </c:pt>
                  <c:pt idx="6">
                    <c:v>i1.2.3</c:v>
                  </c:pt>
                  <c:pt idx="7">
                    <c:v>i1.2.4</c:v>
                  </c:pt>
                  <c:pt idx="8">
                    <c:v>i1.2.5</c:v>
                  </c:pt>
                  <c:pt idx="9">
                    <c:v>i1.3.1</c:v>
                  </c:pt>
                  <c:pt idx="10">
                    <c:v>i1.3.2</c:v>
                  </c:pt>
                  <c:pt idx="11">
                    <c:v>i1.3.3</c:v>
                  </c:pt>
                  <c:pt idx="12">
                    <c:v>i1.3.4</c:v>
                  </c:pt>
                </c:lvl>
                <c:lvl>
                  <c:pt idx="0">
                    <c:v>E1.1</c:v>
                  </c:pt>
                  <c:pt idx="4">
                    <c:v>E1.2</c:v>
                  </c:pt>
                  <c:pt idx="9">
                    <c:v>E1.3</c:v>
                  </c:pt>
                </c:lvl>
              </c:multiLvlStrCache>
            </c:multiLvlStrRef>
          </c:cat>
          <c:val>
            <c:numRef>
              <c:f>('7 Raport_hinnangud'!$K$9:$K$12,'7 Raport_hinnangud'!$K$14:$K$18,'7 Raport_hinnangud'!$K$20:$K$23)</c:f>
              <c:numCache>
                <c:formatCode>General</c:formatCode>
                <c:ptCount val="13"/>
                <c:pt idx="0">
                  <c:v>3.2</c:v>
                </c:pt>
                <c:pt idx="2">
                  <c:v>3</c:v>
                </c:pt>
                <c:pt idx="3">
                  <c:v>2.5</c:v>
                </c:pt>
                <c:pt idx="4">
                  <c:v>0</c:v>
                </c:pt>
                <c:pt idx="5">
                  <c:v>3</c:v>
                </c:pt>
                <c:pt idx="6">
                  <c:v>3</c:v>
                </c:pt>
                <c:pt idx="7">
                  <c:v>3</c:v>
                </c:pt>
                <c:pt idx="8">
                  <c:v>0</c:v>
                </c:pt>
                <c:pt idx="9">
                  <c:v>0</c:v>
                </c:pt>
                <c:pt idx="10">
                  <c:v>3</c:v>
                </c:pt>
                <c:pt idx="11">
                  <c:v>0</c:v>
                </c:pt>
                <c:pt idx="12">
                  <c:v>0</c:v>
                </c:pt>
              </c:numCache>
            </c:numRef>
          </c:val>
          <c:smooth val="0"/>
          <c:extLst>
            <c:ext xmlns:c16="http://schemas.microsoft.com/office/drawing/2014/chart" uri="{C3380CC4-5D6E-409C-BE32-E72D297353CC}">
              <c16:uniqueId val="{00000001-1111-4474-810A-4170F1BBBDAB}"/>
            </c:ext>
          </c:extLst>
        </c:ser>
        <c:ser>
          <c:idx val="2"/>
          <c:order val="2"/>
          <c:tx>
            <c:strRef>
              <c:f>'7 Raport_hinnangud'!$L$8</c:f>
              <c:strCache>
                <c:ptCount val="1"/>
                <c:pt idx="0">
                  <c:v>1,5 - 2,5</c:v>
                </c:pt>
              </c:strCache>
            </c:strRef>
          </c:tx>
          <c:spPr>
            <a:ln w="28575" cap="rnd">
              <a:noFill/>
              <a:round/>
            </a:ln>
            <a:effectLst/>
          </c:spPr>
          <c:marker>
            <c:symbol val="square"/>
            <c:size val="9"/>
            <c:spPr>
              <a:solidFill>
                <a:srgbClr val="E6A48A"/>
              </a:solidFill>
              <a:ln w="9525">
                <a:noFill/>
              </a:ln>
              <a:effectLst/>
            </c:spPr>
          </c:marker>
          <c:cat>
            <c:multiLvlStrRef>
              <c:f>('7 Raport_hinnangud'!$H$9:$I$12,'7 Raport_hinnangud'!$H$14:$I$18,'7 Raport_hinnangud'!$H$20:$I$23)</c:f>
              <c:multiLvlStrCache>
                <c:ptCount val="13"/>
                <c:lvl>
                  <c:pt idx="0">
                    <c:v>i1.1.1</c:v>
                  </c:pt>
                  <c:pt idx="1">
                    <c:v>i1.1.2</c:v>
                  </c:pt>
                  <c:pt idx="2">
                    <c:v>i1.1.3</c:v>
                  </c:pt>
                  <c:pt idx="3">
                    <c:v>i1.1.4</c:v>
                  </c:pt>
                  <c:pt idx="4">
                    <c:v>i1.2.1</c:v>
                  </c:pt>
                  <c:pt idx="5">
                    <c:v>i1.2.2</c:v>
                  </c:pt>
                  <c:pt idx="6">
                    <c:v>i1.2.3</c:v>
                  </c:pt>
                  <c:pt idx="7">
                    <c:v>i1.2.4</c:v>
                  </c:pt>
                  <c:pt idx="8">
                    <c:v>i1.2.5</c:v>
                  </c:pt>
                  <c:pt idx="9">
                    <c:v>i1.3.1</c:v>
                  </c:pt>
                  <c:pt idx="10">
                    <c:v>i1.3.2</c:v>
                  </c:pt>
                  <c:pt idx="11">
                    <c:v>i1.3.3</c:v>
                  </c:pt>
                  <c:pt idx="12">
                    <c:v>i1.3.4</c:v>
                  </c:pt>
                </c:lvl>
                <c:lvl>
                  <c:pt idx="0">
                    <c:v>E1.1</c:v>
                  </c:pt>
                  <c:pt idx="4">
                    <c:v>E1.2</c:v>
                  </c:pt>
                  <c:pt idx="9">
                    <c:v>E1.3</c:v>
                  </c:pt>
                </c:lvl>
              </c:multiLvlStrCache>
            </c:multiLvlStrRef>
          </c:cat>
          <c:val>
            <c:numRef>
              <c:f>('7 Raport_hinnangud'!$L$9:$L$12,'7 Raport_hinnangud'!$L$14:$L$18,'7 Raport_hinnangud'!$L$20:$L$23)</c:f>
              <c:numCache>
                <c:formatCode>General</c:formatCode>
                <c:ptCount val="13"/>
                <c:pt idx="0">
                  <c:v>0</c:v>
                </c:pt>
                <c:pt idx="2">
                  <c:v>0</c:v>
                </c:pt>
                <c:pt idx="3">
                  <c:v>0</c:v>
                </c:pt>
                <c:pt idx="4">
                  <c:v>1.6666666666666667</c:v>
                </c:pt>
                <c:pt idx="5">
                  <c:v>0</c:v>
                </c:pt>
                <c:pt idx="6">
                  <c:v>0</c:v>
                </c:pt>
                <c:pt idx="7">
                  <c:v>0</c:v>
                </c:pt>
                <c:pt idx="8">
                  <c:v>2</c:v>
                </c:pt>
                <c:pt idx="9">
                  <c:v>2</c:v>
                </c:pt>
                <c:pt idx="10">
                  <c:v>0</c:v>
                </c:pt>
                <c:pt idx="11">
                  <c:v>2</c:v>
                </c:pt>
                <c:pt idx="12">
                  <c:v>0</c:v>
                </c:pt>
              </c:numCache>
            </c:numRef>
          </c:val>
          <c:smooth val="0"/>
          <c:extLst>
            <c:ext xmlns:c16="http://schemas.microsoft.com/office/drawing/2014/chart" uri="{C3380CC4-5D6E-409C-BE32-E72D297353CC}">
              <c16:uniqueId val="{00000002-1111-4474-810A-4170F1BBBDAB}"/>
            </c:ext>
          </c:extLst>
        </c:ser>
        <c:ser>
          <c:idx val="3"/>
          <c:order val="3"/>
          <c:tx>
            <c:strRef>
              <c:f>'7 Raport_hinnangud'!$M$8</c:f>
              <c:strCache>
                <c:ptCount val="1"/>
                <c:pt idx="0">
                  <c:v>1 - 1,5</c:v>
                </c:pt>
              </c:strCache>
            </c:strRef>
          </c:tx>
          <c:spPr>
            <a:ln w="25400" cap="rnd">
              <a:noFill/>
              <a:round/>
            </a:ln>
            <a:effectLst/>
          </c:spPr>
          <c:marker>
            <c:symbol val="square"/>
            <c:size val="9"/>
            <c:spPr>
              <a:solidFill>
                <a:srgbClr val="FF3300"/>
              </a:solidFill>
              <a:ln w="9525">
                <a:noFill/>
              </a:ln>
              <a:effectLst/>
            </c:spPr>
          </c:marker>
          <c:val>
            <c:numRef>
              <c:f>('7 Raport_hinnangud'!$M$9:$M$13,'7 Raport_hinnangud'!$M$15:$M$18,'7 Raport_hinnangud'!$M$20:$M$23)</c:f>
              <c:numCache>
                <c:formatCode>General</c:formatCode>
                <c:ptCount val="13"/>
                <c:pt idx="0">
                  <c:v>0</c:v>
                </c:pt>
                <c:pt idx="2">
                  <c:v>0</c:v>
                </c:pt>
                <c:pt idx="3">
                  <c:v>0</c:v>
                </c:pt>
                <c:pt idx="5">
                  <c:v>0</c:v>
                </c:pt>
                <c:pt idx="6">
                  <c:v>0</c:v>
                </c:pt>
                <c:pt idx="7">
                  <c:v>0</c:v>
                </c:pt>
                <c:pt idx="8">
                  <c:v>0</c:v>
                </c:pt>
                <c:pt idx="9">
                  <c:v>0</c:v>
                </c:pt>
                <c:pt idx="10">
                  <c:v>0</c:v>
                </c:pt>
                <c:pt idx="11">
                  <c:v>0</c:v>
                </c:pt>
                <c:pt idx="12">
                  <c:v>1</c:v>
                </c:pt>
              </c:numCache>
            </c:numRef>
          </c:val>
          <c:smooth val="0"/>
          <c:extLst>
            <c:ext xmlns:c16="http://schemas.microsoft.com/office/drawing/2014/chart" uri="{C3380CC4-5D6E-409C-BE32-E72D297353CC}">
              <c16:uniqueId val="{00000003-1111-4474-810A-4170F1BBBDAB}"/>
            </c:ext>
          </c:extLst>
        </c:ser>
        <c:ser>
          <c:idx val="4"/>
          <c:order val="4"/>
          <c:tx>
            <c:v>Eesmärgi keskmine</c:v>
          </c:tx>
          <c:spPr>
            <a:ln w="25400" cap="rnd">
              <a:solidFill>
                <a:schemeClr val="bg1">
                  <a:lumMod val="50000"/>
                </a:schemeClr>
              </a:solidFill>
              <a:round/>
            </a:ln>
            <a:effectLst/>
          </c:spPr>
          <c:marker>
            <c:symbol val="none"/>
          </c:marker>
          <c:val>
            <c:numRef>
              <c:f>('7 Raport_hinnangud'!$N$9:$N$12,'7 Raport_hinnangud'!$N$14:$N$18,'7 Raport_hinnangud'!$N$20:$N$23)</c:f>
              <c:numCache>
                <c:formatCode>0.000</c:formatCode>
                <c:ptCount val="13"/>
                <c:pt idx="0">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4-1111-4474-810A-4170F1BBBDAB}"/>
            </c:ext>
          </c:extLst>
        </c:ser>
        <c:dLbls>
          <c:showLegendKey val="0"/>
          <c:showVal val="0"/>
          <c:showCatName val="0"/>
          <c:showSerName val="0"/>
          <c:showPercent val="0"/>
          <c:showBubbleSize val="0"/>
        </c:dLbls>
        <c:marker val="1"/>
        <c:smooth val="0"/>
        <c:axId val="649721504"/>
        <c:axId val="649714448"/>
      </c:lineChart>
      <c:catAx>
        <c:axId val="6497215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EYInterstate Light" panose="02000506000000020004" pitchFamily="2" charset="0"/>
                <a:ea typeface="+mn-ea"/>
                <a:cs typeface="+mn-cs"/>
              </a:defRPr>
            </a:pPr>
            <a:endParaRPr lang="et-EE"/>
          </a:p>
        </c:txPr>
        <c:crossAx val="649714448"/>
        <c:crosses val="autoZero"/>
        <c:auto val="1"/>
        <c:lblAlgn val="ctr"/>
        <c:lblOffset val="100"/>
        <c:noMultiLvlLbl val="0"/>
      </c:catAx>
      <c:valAx>
        <c:axId val="649714448"/>
        <c:scaling>
          <c:orientation val="minMax"/>
          <c:max val="4"/>
          <c:min val="1"/>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49721504"/>
        <c:crosses val="autoZero"/>
        <c:crossBetween val="between"/>
        <c:majorUnit val="1"/>
      </c:val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75379032620922382"/>
          <c:y val="0.44492594374256272"/>
          <c:w val="0.18485471800101103"/>
          <c:h val="7.859164676198371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EYInterstate Light" panose="02000506000000020004" pitchFamily="2" charset="0"/>
              <a:ea typeface="+mn-ea"/>
              <a:cs typeface="+mn-cs"/>
            </a:defRPr>
          </a:pPr>
          <a:endParaRPr lang="et-EE"/>
        </a:p>
      </c:txPr>
    </c:legend>
    <c:plotVisOnly val="1"/>
    <c:dispBlanksAs val="gap"/>
    <c:showDLblsOverMax val="0"/>
  </c:chart>
  <c:spPr>
    <a:solidFill>
      <a:schemeClr val="bg1"/>
    </a:solidFill>
    <a:ln w="9525" cap="flat" cmpd="sng" algn="ctr">
      <a:noFill/>
      <a:round/>
    </a:ln>
    <a:effectLst/>
  </c:spPr>
  <c:txPr>
    <a:bodyPr/>
    <a:lstStyle/>
    <a:p>
      <a:pPr>
        <a:defRPr>
          <a:latin typeface="EYInterstate Light" panose="02000506000000020004" pitchFamily="2" charset="0"/>
        </a:defRPr>
      </a:pPr>
      <a:endParaRPr lang="et-EE"/>
    </a:p>
  </c:txPr>
  <c:printSettings>
    <c:headerFooter/>
    <c:pageMargins b="0.75" l="0.7" r="0.7" t="0.75" header="0.3" footer="0.3"/>
    <c:pageSetup/>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EYInterstate Light" panose="02000506000000020004" pitchFamily="2" charset="0"/>
                <a:ea typeface="+mn-ea"/>
                <a:cs typeface="+mn-cs"/>
              </a:defRPr>
            </a:pPr>
            <a:r>
              <a:rPr lang="et-EE" sz="1000" b="1"/>
              <a:t>Eesmärgi E2 hinnangud</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EYInterstate Light" panose="02000506000000020004" pitchFamily="2" charset="0"/>
              <a:ea typeface="+mn-ea"/>
              <a:cs typeface="+mn-cs"/>
            </a:defRPr>
          </a:pPr>
          <a:endParaRPr lang="et-EE"/>
        </a:p>
      </c:txPr>
    </c:title>
    <c:autoTitleDeleted val="0"/>
    <c:plotArea>
      <c:layout>
        <c:manualLayout>
          <c:layoutTarget val="inner"/>
          <c:xMode val="edge"/>
          <c:yMode val="edge"/>
          <c:x val="7.116190476190476E-2"/>
          <c:y val="0.13719185423365488"/>
          <c:w val="0.9111998500187477"/>
          <c:h val="0.69294748124330119"/>
        </c:manualLayout>
      </c:layout>
      <c:lineChart>
        <c:grouping val="standard"/>
        <c:varyColors val="0"/>
        <c:ser>
          <c:idx val="0"/>
          <c:order val="0"/>
          <c:tx>
            <c:strRef>
              <c:f>'7 Raport_hinnangud'!$J$8</c:f>
              <c:strCache>
                <c:ptCount val="1"/>
                <c:pt idx="0">
                  <c:v>3,5 - 4,0</c:v>
                </c:pt>
              </c:strCache>
            </c:strRef>
          </c:tx>
          <c:spPr>
            <a:ln w="28575" cap="rnd">
              <a:noFill/>
              <a:round/>
            </a:ln>
            <a:effectLst/>
          </c:spPr>
          <c:marker>
            <c:symbol val="square"/>
            <c:size val="9"/>
            <c:spPr>
              <a:solidFill>
                <a:srgbClr val="33CC33"/>
              </a:solidFill>
              <a:ln w="9525">
                <a:noFill/>
              </a:ln>
              <a:effectLst/>
            </c:spPr>
          </c:marker>
          <c:cat>
            <c:multiLvlStrRef>
              <c:f>('7 Raport_hinnangud'!$H$26:$I$30,'7 Raport_hinnangud'!$H$32:$I$32,'7 Raport_hinnangud'!$H$34:$I$35)</c:f>
              <c:multiLvlStrCache>
                <c:ptCount val="8"/>
                <c:lvl>
                  <c:pt idx="0">
                    <c:v>i2.1.2</c:v>
                  </c:pt>
                  <c:pt idx="1">
                    <c:v>i2.1.3</c:v>
                  </c:pt>
                  <c:pt idx="2">
                    <c:v>i2.1.4</c:v>
                  </c:pt>
                  <c:pt idx="3">
                    <c:v>i2.1.5</c:v>
                  </c:pt>
                  <c:pt idx="4">
                    <c:v>i2.1.6</c:v>
                  </c:pt>
                  <c:pt idx="5">
                    <c:v>i2.2.1</c:v>
                  </c:pt>
                  <c:pt idx="6">
                    <c:v>i2.3.1</c:v>
                  </c:pt>
                  <c:pt idx="7">
                    <c:v>i2.3.2</c:v>
                  </c:pt>
                </c:lvl>
                <c:lvl>
                  <c:pt idx="0">
                    <c:v>E2.1</c:v>
                  </c:pt>
                  <c:pt idx="5">
                    <c:v>E2.2</c:v>
                  </c:pt>
                  <c:pt idx="6">
                    <c:v>E2.3</c:v>
                  </c:pt>
                </c:lvl>
              </c:multiLvlStrCache>
            </c:multiLvlStrRef>
          </c:cat>
          <c:val>
            <c:numRef>
              <c:f>('7 Raport_hinnangud'!$J$26:$J$30,'7 Raport_hinnangud'!$J$32,'7 Raport_hinnangud'!$J$34:$J$35)</c:f>
              <c:numCache>
                <c:formatCode>General</c:formatCode>
                <c:ptCount val="8"/>
                <c:pt idx="0">
                  <c:v>0</c:v>
                </c:pt>
                <c:pt idx="1">
                  <c:v>0</c:v>
                </c:pt>
                <c:pt idx="2">
                  <c:v>0</c:v>
                </c:pt>
                <c:pt idx="3">
                  <c:v>0</c:v>
                </c:pt>
                <c:pt idx="4">
                  <c:v>4</c:v>
                </c:pt>
                <c:pt idx="5">
                  <c:v>0</c:v>
                </c:pt>
                <c:pt idx="6">
                  <c:v>0</c:v>
                </c:pt>
                <c:pt idx="7">
                  <c:v>0</c:v>
                </c:pt>
              </c:numCache>
            </c:numRef>
          </c:val>
          <c:smooth val="0"/>
          <c:extLst>
            <c:ext xmlns:c16="http://schemas.microsoft.com/office/drawing/2014/chart" uri="{C3380CC4-5D6E-409C-BE32-E72D297353CC}">
              <c16:uniqueId val="{00000000-901F-4DEB-A918-D93EDB86A4C9}"/>
            </c:ext>
          </c:extLst>
        </c:ser>
        <c:ser>
          <c:idx val="1"/>
          <c:order val="1"/>
          <c:tx>
            <c:strRef>
              <c:f>'7 Raport_hinnangud'!$K$8</c:f>
              <c:strCache>
                <c:ptCount val="1"/>
                <c:pt idx="0">
                  <c:v>2,5 - 3,5</c:v>
                </c:pt>
              </c:strCache>
            </c:strRef>
          </c:tx>
          <c:spPr>
            <a:ln w="28575" cap="rnd">
              <a:noFill/>
              <a:round/>
            </a:ln>
            <a:effectLst/>
          </c:spPr>
          <c:marker>
            <c:symbol val="square"/>
            <c:size val="9"/>
            <c:spPr>
              <a:solidFill>
                <a:srgbClr val="9FEF99"/>
              </a:solidFill>
              <a:ln w="9525">
                <a:noFill/>
              </a:ln>
              <a:effectLst/>
            </c:spPr>
          </c:marker>
          <c:cat>
            <c:multiLvlStrRef>
              <c:f>('7 Raport_hinnangud'!$H$26:$I$30,'7 Raport_hinnangud'!$H$32:$I$32,'7 Raport_hinnangud'!$H$34:$I$35)</c:f>
              <c:multiLvlStrCache>
                <c:ptCount val="8"/>
                <c:lvl>
                  <c:pt idx="0">
                    <c:v>i2.1.2</c:v>
                  </c:pt>
                  <c:pt idx="1">
                    <c:v>i2.1.3</c:v>
                  </c:pt>
                  <c:pt idx="2">
                    <c:v>i2.1.4</c:v>
                  </c:pt>
                  <c:pt idx="3">
                    <c:v>i2.1.5</c:v>
                  </c:pt>
                  <c:pt idx="4">
                    <c:v>i2.1.6</c:v>
                  </c:pt>
                  <c:pt idx="5">
                    <c:v>i2.2.1</c:v>
                  </c:pt>
                  <c:pt idx="6">
                    <c:v>i2.3.1</c:v>
                  </c:pt>
                  <c:pt idx="7">
                    <c:v>i2.3.2</c:v>
                  </c:pt>
                </c:lvl>
                <c:lvl>
                  <c:pt idx="0">
                    <c:v>E2.1</c:v>
                  </c:pt>
                  <c:pt idx="5">
                    <c:v>E2.2</c:v>
                  </c:pt>
                  <c:pt idx="6">
                    <c:v>E2.3</c:v>
                  </c:pt>
                </c:lvl>
              </c:multiLvlStrCache>
            </c:multiLvlStrRef>
          </c:cat>
          <c:val>
            <c:numRef>
              <c:f>('7 Raport_hinnangud'!$K$26:$K$30,'7 Raport_hinnangud'!$K$32,'7 Raport_hinnangud'!$K$34:$K$35)</c:f>
              <c:numCache>
                <c:formatCode>General</c:formatCode>
                <c:ptCount val="8"/>
                <c:pt idx="0">
                  <c:v>3</c:v>
                </c:pt>
                <c:pt idx="1">
                  <c:v>3</c:v>
                </c:pt>
                <c:pt idx="2">
                  <c:v>3</c:v>
                </c:pt>
                <c:pt idx="3">
                  <c:v>3</c:v>
                </c:pt>
                <c:pt idx="4">
                  <c:v>0</c:v>
                </c:pt>
                <c:pt idx="5">
                  <c:v>3</c:v>
                </c:pt>
                <c:pt idx="6">
                  <c:v>2.75</c:v>
                </c:pt>
                <c:pt idx="7">
                  <c:v>3</c:v>
                </c:pt>
              </c:numCache>
            </c:numRef>
          </c:val>
          <c:smooth val="0"/>
          <c:extLst>
            <c:ext xmlns:c16="http://schemas.microsoft.com/office/drawing/2014/chart" uri="{C3380CC4-5D6E-409C-BE32-E72D297353CC}">
              <c16:uniqueId val="{00000001-901F-4DEB-A918-D93EDB86A4C9}"/>
            </c:ext>
          </c:extLst>
        </c:ser>
        <c:ser>
          <c:idx val="2"/>
          <c:order val="2"/>
          <c:tx>
            <c:strRef>
              <c:f>'7 Raport_hinnangud'!$L$8</c:f>
              <c:strCache>
                <c:ptCount val="1"/>
                <c:pt idx="0">
                  <c:v>1,5 - 2,5</c:v>
                </c:pt>
              </c:strCache>
            </c:strRef>
          </c:tx>
          <c:spPr>
            <a:ln w="28575" cap="rnd">
              <a:noFill/>
              <a:round/>
            </a:ln>
            <a:effectLst/>
          </c:spPr>
          <c:marker>
            <c:symbol val="square"/>
            <c:size val="9"/>
            <c:spPr>
              <a:solidFill>
                <a:srgbClr val="E6A48A"/>
              </a:solidFill>
              <a:ln w="9525">
                <a:noFill/>
              </a:ln>
              <a:effectLst/>
            </c:spPr>
          </c:marker>
          <c:cat>
            <c:multiLvlStrRef>
              <c:f>('7 Raport_hinnangud'!$H$26:$I$30,'7 Raport_hinnangud'!$H$32:$I$32,'7 Raport_hinnangud'!$H$34:$I$35)</c:f>
              <c:multiLvlStrCache>
                <c:ptCount val="8"/>
                <c:lvl>
                  <c:pt idx="0">
                    <c:v>i2.1.2</c:v>
                  </c:pt>
                  <c:pt idx="1">
                    <c:v>i2.1.3</c:v>
                  </c:pt>
                  <c:pt idx="2">
                    <c:v>i2.1.4</c:v>
                  </c:pt>
                  <c:pt idx="3">
                    <c:v>i2.1.5</c:v>
                  </c:pt>
                  <c:pt idx="4">
                    <c:v>i2.1.6</c:v>
                  </c:pt>
                  <c:pt idx="5">
                    <c:v>i2.2.1</c:v>
                  </c:pt>
                  <c:pt idx="6">
                    <c:v>i2.3.1</c:v>
                  </c:pt>
                  <c:pt idx="7">
                    <c:v>i2.3.2</c:v>
                  </c:pt>
                </c:lvl>
                <c:lvl>
                  <c:pt idx="0">
                    <c:v>E2.1</c:v>
                  </c:pt>
                  <c:pt idx="5">
                    <c:v>E2.2</c:v>
                  </c:pt>
                  <c:pt idx="6">
                    <c:v>E2.3</c:v>
                  </c:pt>
                </c:lvl>
              </c:multiLvlStrCache>
            </c:multiLvlStrRef>
          </c:cat>
          <c:val>
            <c:numRef>
              <c:f>('7 Raport_hinnangud'!$L$26:$L$30,'7 Raport_hinnangud'!$L$32,'7 Raport_hinnangud'!$L$34:$L$35)</c:f>
              <c:numCache>
                <c:formatCode>General</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2-901F-4DEB-A918-D93EDB86A4C9}"/>
            </c:ext>
          </c:extLst>
        </c:ser>
        <c:ser>
          <c:idx val="3"/>
          <c:order val="3"/>
          <c:tx>
            <c:strRef>
              <c:f>'7 Raport_hinnangud'!$M$8</c:f>
              <c:strCache>
                <c:ptCount val="1"/>
                <c:pt idx="0">
                  <c:v>1 - 1,5</c:v>
                </c:pt>
              </c:strCache>
            </c:strRef>
          </c:tx>
          <c:spPr>
            <a:ln w="25400" cap="rnd">
              <a:noFill/>
              <a:round/>
            </a:ln>
            <a:effectLst/>
          </c:spPr>
          <c:marker>
            <c:symbol val="square"/>
            <c:size val="9"/>
            <c:spPr>
              <a:solidFill>
                <a:srgbClr val="FF3300"/>
              </a:solidFill>
              <a:ln w="9525">
                <a:noFill/>
              </a:ln>
              <a:effectLst/>
            </c:spPr>
          </c:marker>
          <c:cat>
            <c:multiLvlStrRef>
              <c:f>('7 Raport_hinnangud'!$H$26:$I$30,'7 Raport_hinnangud'!$H$32:$I$32,'7 Raport_hinnangud'!$H$34:$I$35)</c:f>
              <c:multiLvlStrCache>
                <c:ptCount val="8"/>
                <c:lvl>
                  <c:pt idx="0">
                    <c:v>i2.1.2</c:v>
                  </c:pt>
                  <c:pt idx="1">
                    <c:v>i2.1.3</c:v>
                  </c:pt>
                  <c:pt idx="2">
                    <c:v>i2.1.4</c:v>
                  </c:pt>
                  <c:pt idx="3">
                    <c:v>i2.1.5</c:v>
                  </c:pt>
                  <c:pt idx="4">
                    <c:v>i2.1.6</c:v>
                  </c:pt>
                  <c:pt idx="5">
                    <c:v>i2.2.1</c:v>
                  </c:pt>
                  <c:pt idx="6">
                    <c:v>i2.3.1</c:v>
                  </c:pt>
                  <c:pt idx="7">
                    <c:v>i2.3.2</c:v>
                  </c:pt>
                </c:lvl>
                <c:lvl>
                  <c:pt idx="0">
                    <c:v>E2.1</c:v>
                  </c:pt>
                  <c:pt idx="5">
                    <c:v>E2.2</c:v>
                  </c:pt>
                  <c:pt idx="6">
                    <c:v>E2.3</c:v>
                  </c:pt>
                </c:lvl>
              </c:multiLvlStrCache>
            </c:multiLvlStrRef>
          </c:cat>
          <c:val>
            <c:numRef>
              <c:f>('7 Raport_hinnangud'!$M$26:$M$30,'7 Raport_hinnangud'!$M$32,'7 Raport_hinnangud'!$M$34:$M$35)</c:f>
              <c:numCache>
                <c:formatCode>General</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3-901F-4DEB-A918-D93EDB86A4C9}"/>
            </c:ext>
          </c:extLst>
        </c:ser>
        <c:ser>
          <c:idx val="4"/>
          <c:order val="4"/>
          <c:tx>
            <c:v>Eesmärgi keskmine</c:v>
          </c:tx>
          <c:spPr>
            <a:ln w="25400" cap="rnd">
              <a:solidFill>
                <a:schemeClr val="bg1">
                  <a:lumMod val="50000"/>
                </a:schemeClr>
              </a:solidFill>
              <a:round/>
            </a:ln>
            <a:effectLst/>
          </c:spPr>
          <c:marker>
            <c:symbol val="none"/>
          </c:marker>
          <c:cat>
            <c:multiLvlStrRef>
              <c:f>('7 Raport_hinnangud'!$H$26:$I$30,'7 Raport_hinnangud'!$H$32:$I$32,'7 Raport_hinnangud'!$H$34:$I$35)</c:f>
              <c:multiLvlStrCache>
                <c:ptCount val="8"/>
                <c:lvl>
                  <c:pt idx="0">
                    <c:v>i2.1.2</c:v>
                  </c:pt>
                  <c:pt idx="1">
                    <c:v>i2.1.3</c:v>
                  </c:pt>
                  <c:pt idx="2">
                    <c:v>i2.1.4</c:v>
                  </c:pt>
                  <c:pt idx="3">
                    <c:v>i2.1.5</c:v>
                  </c:pt>
                  <c:pt idx="4">
                    <c:v>i2.1.6</c:v>
                  </c:pt>
                  <c:pt idx="5">
                    <c:v>i2.2.1</c:v>
                  </c:pt>
                  <c:pt idx="6">
                    <c:v>i2.3.1</c:v>
                  </c:pt>
                  <c:pt idx="7">
                    <c:v>i2.3.2</c:v>
                  </c:pt>
                </c:lvl>
                <c:lvl>
                  <c:pt idx="0">
                    <c:v>E2.1</c:v>
                  </c:pt>
                  <c:pt idx="5">
                    <c:v>E2.2</c:v>
                  </c:pt>
                  <c:pt idx="6">
                    <c:v>E2.3</c:v>
                  </c:pt>
                </c:lvl>
              </c:multiLvlStrCache>
            </c:multiLvlStrRef>
          </c:cat>
          <c:val>
            <c:numRef>
              <c:f>('7 Raport_hinnangud'!$N$26:$N$30,'7 Raport_hinnangud'!$N$32,'7 Raport_hinnangud'!$N$34:$N$35)</c:f>
              <c:numCache>
                <c:formatCode>0.000</c:formatCode>
                <c:ptCount val="8"/>
                <c:pt idx="0">
                  <c:v>3.0249999999999999</c:v>
                </c:pt>
                <c:pt idx="1">
                  <c:v>3.0249999999999999</c:v>
                </c:pt>
                <c:pt idx="2">
                  <c:v>3.0249999999999999</c:v>
                </c:pt>
                <c:pt idx="3">
                  <c:v>3.0249999999999999</c:v>
                </c:pt>
                <c:pt idx="4">
                  <c:v>3.0249999999999999</c:v>
                </c:pt>
                <c:pt idx="5">
                  <c:v>3.0249999999999999</c:v>
                </c:pt>
                <c:pt idx="6">
                  <c:v>3.0249999999999999</c:v>
                </c:pt>
                <c:pt idx="7">
                  <c:v>3.0249999999999999</c:v>
                </c:pt>
              </c:numCache>
            </c:numRef>
          </c:val>
          <c:smooth val="0"/>
          <c:extLst>
            <c:ext xmlns:c16="http://schemas.microsoft.com/office/drawing/2014/chart" uri="{C3380CC4-5D6E-409C-BE32-E72D297353CC}">
              <c16:uniqueId val="{00000004-901F-4DEB-A918-D93EDB86A4C9}"/>
            </c:ext>
          </c:extLst>
        </c:ser>
        <c:dLbls>
          <c:showLegendKey val="0"/>
          <c:showVal val="0"/>
          <c:showCatName val="0"/>
          <c:showSerName val="0"/>
          <c:showPercent val="0"/>
          <c:showBubbleSize val="0"/>
        </c:dLbls>
        <c:marker val="1"/>
        <c:smooth val="0"/>
        <c:axId val="649714056"/>
        <c:axId val="649716408"/>
      </c:lineChart>
      <c:catAx>
        <c:axId val="6497140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EYInterstate Light" panose="02000506000000020004" pitchFamily="2" charset="0"/>
                <a:ea typeface="+mn-ea"/>
                <a:cs typeface="+mn-cs"/>
              </a:defRPr>
            </a:pPr>
            <a:endParaRPr lang="et-EE"/>
          </a:p>
        </c:txPr>
        <c:crossAx val="649716408"/>
        <c:crosses val="autoZero"/>
        <c:auto val="1"/>
        <c:lblAlgn val="ctr"/>
        <c:lblOffset val="100"/>
        <c:noMultiLvlLbl val="0"/>
      </c:catAx>
      <c:valAx>
        <c:axId val="649716408"/>
        <c:scaling>
          <c:orientation val="minMax"/>
          <c:max val="4"/>
          <c:min val="1"/>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49714056"/>
        <c:crosses val="autoZero"/>
        <c:crossBetween val="between"/>
        <c:majorUnit val="1"/>
      </c:val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72140937382827142"/>
          <c:y val="0.50494737996978678"/>
          <c:w val="0.24620967379077618"/>
          <c:h val="7.1562565933277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EYInterstate Light" panose="02000506000000020004" pitchFamily="2" charset="0"/>
              <a:ea typeface="+mn-ea"/>
              <a:cs typeface="+mn-cs"/>
            </a:defRPr>
          </a:pPr>
          <a:endParaRPr lang="et-EE"/>
        </a:p>
      </c:txPr>
    </c:legend>
    <c:plotVisOnly val="1"/>
    <c:dispBlanksAs val="gap"/>
    <c:showDLblsOverMax val="0"/>
  </c:chart>
  <c:spPr>
    <a:solidFill>
      <a:schemeClr val="bg1"/>
    </a:solidFill>
    <a:ln w="9525" cap="flat" cmpd="sng" algn="ctr">
      <a:noFill/>
      <a:round/>
    </a:ln>
    <a:effectLst/>
  </c:spPr>
  <c:txPr>
    <a:bodyPr/>
    <a:lstStyle/>
    <a:p>
      <a:pPr>
        <a:defRPr>
          <a:latin typeface="EYInterstate Light" panose="02000506000000020004" pitchFamily="2" charset="0"/>
        </a:defRPr>
      </a:pPr>
      <a:endParaRPr lang="et-EE"/>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EYInterstate Light" panose="02000506000000020004" pitchFamily="2" charset="0"/>
                <a:ea typeface="+mn-ea"/>
                <a:cs typeface="+mn-cs"/>
              </a:defRPr>
            </a:pPr>
            <a:r>
              <a:rPr lang="et-EE" sz="1000" b="1"/>
              <a:t>Eesmärgi E3 hinnangud</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EYInterstate Light" panose="02000506000000020004" pitchFamily="2" charset="0"/>
              <a:ea typeface="+mn-ea"/>
              <a:cs typeface="+mn-cs"/>
            </a:defRPr>
          </a:pPr>
          <a:endParaRPr lang="et-EE"/>
        </a:p>
      </c:txPr>
    </c:title>
    <c:autoTitleDeleted val="0"/>
    <c:plotArea>
      <c:layout>
        <c:manualLayout>
          <c:layoutTarget val="inner"/>
          <c:xMode val="edge"/>
          <c:yMode val="edge"/>
          <c:x val="7.116190476190476E-2"/>
          <c:y val="0.13719185423365488"/>
          <c:w val="0.9111998500187477"/>
          <c:h val="0.69294748124330119"/>
        </c:manualLayout>
      </c:layout>
      <c:lineChart>
        <c:grouping val="standard"/>
        <c:varyColors val="0"/>
        <c:ser>
          <c:idx val="0"/>
          <c:order val="0"/>
          <c:tx>
            <c:strRef>
              <c:f>'7 Raport_hinnangud'!$J$8</c:f>
              <c:strCache>
                <c:ptCount val="1"/>
                <c:pt idx="0">
                  <c:v>3,5 - 4,0</c:v>
                </c:pt>
              </c:strCache>
            </c:strRef>
          </c:tx>
          <c:spPr>
            <a:ln w="28575" cap="rnd">
              <a:noFill/>
              <a:round/>
            </a:ln>
            <a:effectLst/>
          </c:spPr>
          <c:marker>
            <c:symbol val="square"/>
            <c:size val="9"/>
            <c:spPr>
              <a:solidFill>
                <a:srgbClr val="33CC33"/>
              </a:solidFill>
              <a:ln w="9525">
                <a:noFill/>
              </a:ln>
              <a:effectLst/>
            </c:spPr>
          </c:marker>
          <c:cat>
            <c:multiLvlStrRef>
              <c:f>('7 Raport_hinnangud'!$H$38:$I$38,'7 Raport_hinnangud'!$H$40:$I$48)</c:f>
              <c:multiLvlStrCache>
                <c:ptCount val="10"/>
                <c:lvl>
                  <c:pt idx="0">
                    <c:v>i3.1.1</c:v>
                  </c:pt>
                  <c:pt idx="1">
                    <c:v>i3.2.1</c:v>
                  </c:pt>
                  <c:pt idx="2">
                    <c:v>i3.2.2</c:v>
                  </c:pt>
                  <c:pt idx="3">
                    <c:v>i3.2.3</c:v>
                  </c:pt>
                  <c:pt idx="4">
                    <c:v>i3.2.4</c:v>
                  </c:pt>
                  <c:pt idx="5">
                    <c:v>i3.2.5</c:v>
                  </c:pt>
                  <c:pt idx="6">
                    <c:v>i3.2.6</c:v>
                  </c:pt>
                  <c:pt idx="7">
                    <c:v>i3.2.7</c:v>
                  </c:pt>
                  <c:pt idx="8">
                    <c:v>i3.2.8</c:v>
                  </c:pt>
                  <c:pt idx="9">
                    <c:v>i3.2.9</c:v>
                  </c:pt>
                </c:lvl>
                <c:lvl>
                  <c:pt idx="0">
                    <c:v>E3.1</c:v>
                  </c:pt>
                  <c:pt idx="1">
                    <c:v>E3.2</c:v>
                  </c:pt>
                </c:lvl>
              </c:multiLvlStrCache>
            </c:multiLvlStrRef>
          </c:cat>
          <c:val>
            <c:numRef>
              <c:f>('7 Raport_hinnangud'!$J$38,'7 Raport_hinnangud'!$J$40:$J$48)</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3D8F-4104-8904-1F4E51242525}"/>
            </c:ext>
          </c:extLst>
        </c:ser>
        <c:ser>
          <c:idx val="1"/>
          <c:order val="1"/>
          <c:tx>
            <c:strRef>
              <c:f>'7 Raport_hinnangud'!$K$8</c:f>
              <c:strCache>
                <c:ptCount val="1"/>
                <c:pt idx="0">
                  <c:v>2,5 - 3,5</c:v>
                </c:pt>
              </c:strCache>
            </c:strRef>
          </c:tx>
          <c:spPr>
            <a:ln w="28575" cap="rnd">
              <a:noFill/>
              <a:round/>
            </a:ln>
            <a:effectLst/>
          </c:spPr>
          <c:marker>
            <c:symbol val="square"/>
            <c:size val="9"/>
            <c:spPr>
              <a:solidFill>
                <a:srgbClr val="9FEF99"/>
              </a:solidFill>
              <a:ln w="9525">
                <a:noFill/>
              </a:ln>
              <a:effectLst/>
            </c:spPr>
          </c:marker>
          <c:cat>
            <c:multiLvlStrRef>
              <c:f>('7 Raport_hinnangud'!$H$38:$I$38,'7 Raport_hinnangud'!$H$40:$I$48)</c:f>
              <c:multiLvlStrCache>
                <c:ptCount val="10"/>
                <c:lvl>
                  <c:pt idx="0">
                    <c:v>i3.1.1</c:v>
                  </c:pt>
                  <c:pt idx="1">
                    <c:v>i3.2.1</c:v>
                  </c:pt>
                  <c:pt idx="2">
                    <c:v>i3.2.2</c:v>
                  </c:pt>
                  <c:pt idx="3">
                    <c:v>i3.2.3</c:v>
                  </c:pt>
                  <c:pt idx="4">
                    <c:v>i3.2.4</c:v>
                  </c:pt>
                  <c:pt idx="5">
                    <c:v>i3.2.5</c:v>
                  </c:pt>
                  <c:pt idx="6">
                    <c:v>i3.2.6</c:v>
                  </c:pt>
                  <c:pt idx="7">
                    <c:v>i3.2.7</c:v>
                  </c:pt>
                  <c:pt idx="8">
                    <c:v>i3.2.8</c:v>
                  </c:pt>
                  <c:pt idx="9">
                    <c:v>i3.2.9</c:v>
                  </c:pt>
                </c:lvl>
                <c:lvl>
                  <c:pt idx="0">
                    <c:v>E3.1</c:v>
                  </c:pt>
                  <c:pt idx="1">
                    <c:v>E3.2</c:v>
                  </c:pt>
                </c:lvl>
              </c:multiLvlStrCache>
            </c:multiLvlStrRef>
          </c:cat>
          <c:val>
            <c:numRef>
              <c:f>('7 Raport_hinnangud'!$K$38,'7 Raport_hinnangud'!$K$40:$K$48)</c:f>
              <c:numCache>
                <c:formatCode>General</c:formatCode>
                <c:ptCount val="10"/>
                <c:pt idx="0">
                  <c:v>0</c:v>
                </c:pt>
                <c:pt idx="1">
                  <c:v>3</c:v>
                </c:pt>
                <c:pt idx="2">
                  <c:v>0</c:v>
                </c:pt>
                <c:pt idx="3">
                  <c:v>0</c:v>
                </c:pt>
                <c:pt idx="4">
                  <c:v>3</c:v>
                </c:pt>
                <c:pt idx="5">
                  <c:v>0</c:v>
                </c:pt>
                <c:pt idx="6">
                  <c:v>3</c:v>
                </c:pt>
                <c:pt idx="7">
                  <c:v>3</c:v>
                </c:pt>
                <c:pt idx="8">
                  <c:v>3</c:v>
                </c:pt>
                <c:pt idx="9">
                  <c:v>3</c:v>
                </c:pt>
              </c:numCache>
            </c:numRef>
          </c:val>
          <c:smooth val="0"/>
          <c:extLst>
            <c:ext xmlns:c16="http://schemas.microsoft.com/office/drawing/2014/chart" uri="{C3380CC4-5D6E-409C-BE32-E72D297353CC}">
              <c16:uniqueId val="{00000001-3D8F-4104-8904-1F4E51242525}"/>
            </c:ext>
          </c:extLst>
        </c:ser>
        <c:ser>
          <c:idx val="2"/>
          <c:order val="2"/>
          <c:tx>
            <c:strRef>
              <c:f>'7 Raport_hinnangud'!$L$8</c:f>
              <c:strCache>
                <c:ptCount val="1"/>
                <c:pt idx="0">
                  <c:v>1,5 - 2,5</c:v>
                </c:pt>
              </c:strCache>
            </c:strRef>
          </c:tx>
          <c:spPr>
            <a:ln w="28575" cap="rnd">
              <a:noFill/>
              <a:round/>
            </a:ln>
            <a:effectLst/>
          </c:spPr>
          <c:marker>
            <c:symbol val="square"/>
            <c:size val="9"/>
            <c:spPr>
              <a:solidFill>
                <a:srgbClr val="E6A48A"/>
              </a:solidFill>
              <a:ln w="9525">
                <a:noFill/>
              </a:ln>
              <a:effectLst/>
            </c:spPr>
          </c:marker>
          <c:cat>
            <c:multiLvlStrRef>
              <c:f>('7 Raport_hinnangud'!$H$38:$I$38,'7 Raport_hinnangud'!$H$40:$I$48)</c:f>
              <c:multiLvlStrCache>
                <c:ptCount val="10"/>
                <c:lvl>
                  <c:pt idx="0">
                    <c:v>i3.1.1</c:v>
                  </c:pt>
                  <c:pt idx="1">
                    <c:v>i3.2.1</c:v>
                  </c:pt>
                  <c:pt idx="2">
                    <c:v>i3.2.2</c:v>
                  </c:pt>
                  <c:pt idx="3">
                    <c:v>i3.2.3</c:v>
                  </c:pt>
                  <c:pt idx="4">
                    <c:v>i3.2.4</c:v>
                  </c:pt>
                  <c:pt idx="5">
                    <c:v>i3.2.5</c:v>
                  </c:pt>
                  <c:pt idx="6">
                    <c:v>i3.2.6</c:v>
                  </c:pt>
                  <c:pt idx="7">
                    <c:v>i3.2.7</c:v>
                  </c:pt>
                  <c:pt idx="8">
                    <c:v>i3.2.8</c:v>
                  </c:pt>
                  <c:pt idx="9">
                    <c:v>i3.2.9</c:v>
                  </c:pt>
                </c:lvl>
                <c:lvl>
                  <c:pt idx="0">
                    <c:v>E3.1</c:v>
                  </c:pt>
                  <c:pt idx="1">
                    <c:v>E3.2</c:v>
                  </c:pt>
                </c:lvl>
              </c:multiLvlStrCache>
            </c:multiLvlStrRef>
          </c:cat>
          <c:val>
            <c:numRef>
              <c:f>('7 Raport_hinnangud'!$L$38,'7 Raport_hinnangud'!$L$40:$L$48)</c:f>
              <c:numCache>
                <c:formatCode>General</c:formatCode>
                <c:ptCount val="10"/>
                <c:pt idx="0">
                  <c:v>1.6666666666666667</c:v>
                </c:pt>
                <c:pt idx="1">
                  <c:v>0</c:v>
                </c:pt>
                <c:pt idx="2">
                  <c:v>2</c:v>
                </c:pt>
                <c:pt idx="3">
                  <c:v>0</c:v>
                </c:pt>
                <c:pt idx="4">
                  <c:v>0</c:v>
                </c:pt>
                <c:pt idx="5">
                  <c:v>2</c:v>
                </c:pt>
                <c:pt idx="6">
                  <c:v>0</c:v>
                </c:pt>
                <c:pt idx="7">
                  <c:v>0</c:v>
                </c:pt>
                <c:pt idx="8">
                  <c:v>0</c:v>
                </c:pt>
                <c:pt idx="9">
                  <c:v>0</c:v>
                </c:pt>
              </c:numCache>
            </c:numRef>
          </c:val>
          <c:smooth val="0"/>
          <c:extLst>
            <c:ext xmlns:c16="http://schemas.microsoft.com/office/drawing/2014/chart" uri="{C3380CC4-5D6E-409C-BE32-E72D297353CC}">
              <c16:uniqueId val="{00000002-3D8F-4104-8904-1F4E51242525}"/>
            </c:ext>
          </c:extLst>
        </c:ser>
        <c:ser>
          <c:idx val="3"/>
          <c:order val="3"/>
          <c:tx>
            <c:strRef>
              <c:f>'7 Raport_hinnangud'!$M$8</c:f>
              <c:strCache>
                <c:ptCount val="1"/>
                <c:pt idx="0">
                  <c:v>1 - 1,5</c:v>
                </c:pt>
              </c:strCache>
            </c:strRef>
          </c:tx>
          <c:spPr>
            <a:ln w="25400" cap="rnd">
              <a:noFill/>
              <a:round/>
            </a:ln>
            <a:effectLst/>
          </c:spPr>
          <c:marker>
            <c:symbol val="square"/>
            <c:size val="9"/>
            <c:spPr>
              <a:solidFill>
                <a:srgbClr val="FF3300"/>
              </a:solidFill>
              <a:ln w="9525">
                <a:noFill/>
              </a:ln>
              <a:effectLst/>
            </c:spPr>
          </c:marker>
          <c:cat>
            <c:multiLvlStrRef>
              <c:f>('7 Raport_hinnangud'!$H$38:$I$38,'7 Raport_hinnangud'!$H$40:$I$48)</c:f>
              <c:multiLvlStrCache>
                <c:ptCount val="10"/>
                <c:lvl>
                  <c:pt idx="0">
                    <c:v>i3.1.1</c:v>
                  </c:pt>
                  <c:pt idx="1">
                    <c:v>i3.2.1</c:v>
                  </c:pt>
                  <c:pt idx="2">
                    <c:v>i3.2.2</c:v>
                  </c:pt>
                  <c:pt idx="3">
                    <c:v>i3.2.3</c:v>
                  </c:pt>
                  <c:pt idx="4">
                    <c:v>i3.2.4</c:v>
                  </c:pt>
                  <c:pt idx="5">
                    <c:v>i3.2.5</c:v>
                  </c:pt>
                  <c:pt idx="6">
                    <c:v>i3.2.6</c:v>
                  </c:pt>
                  <c:pt idx="7">
                    <c:v>i3.2.7</c:v>
                  </c:pt>
                  <c:pt idx="8">
                    <c:v>i3.2.8</c:v>
                  </c:pt>
                  <c:pt idx="9">
                    <c:v>i3.2.9</c:v>
                  </c:pt>
                </c:lvl>
                <c:lvl>
                  <c:pt idx="0">
                    <c:v>E3.1</c:v>
                  </c:pt>
                  <c:pt idx="1">
                    <c:v>E3.2</c:v>
                  </c:pt>
                </c:lvl>
              </c:multiLvlStrCache>
            </c:multiLvlStrRef>
          </c:cat>
          <c:val>
            <c:numRef>
              <c:f>('7 Raport_hinnangud'!$M$38,'7 Raport_hinnangud'!$M$40:$M$48)</c:f>
              <c:numCache>
                <c:formatCode>General</c:formatCode>
                <c:ptCount val="10"/>
                <c:pt idx="0">
                  <c:v>0</c:v>
                </c:pt>
                <c:pt idx="1">
                  <c:v>0</c:v>
                </c:pt>
                <c:pt idx="2">
                  <c:v>0</c:v>
                </c:pt>
                <c:pt idx="3">
                  <c:v>1</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3D8F-4104-8904-1F4E51242525}"/>
            </c:ext>
          </c:extLst>
        </c:ser>
        <c:ser>
          <c:idx val="4"/>
          <c:order val="4"/>
          <c:tx>
            <c:v>Eesmärgi keskmine</c:v>
          </c:tx>
          <c:spPr>
            <a:ln w="25400" cap="rnd">
              <a:solidFill>
                <a:schemeClr val="bg1">
                  <a:lumMod val="50000"/>
                </a:schemeClr>
              </a:solidFill>
              <a:round/>
            </a:ln>
            <a:effectLst/>
          </c:spPr>
          <c:marker>
            <c:symbol val="none"/>
          </c:marker>
          <c:cat>
            <c:multiLvlStrRef>
              <c:f>('7 Raport_hinnangud'!$H$38:$I$38,'7 Raport_hinnangud'!$H$40:$I$48)</c:f>
              <c:multiLvlStrCache>
                <c:ptCount val="10"/>
                <c:lvl>
                  <c:pt idx="0">
                    <c:v>i3.1.1</c:v>
                  </c:pt>
                  <c:pt idx="1">
                    <c:v>i3.2.1</c:v>
                  </c:pt>
                  <c:pt idx="2">
                    <c:v>i3.2.2</c:v>
                  </c:pt>
                  <c:pt idx="3">
                    <c:v>i3.2.3</c:v>
                  </c:pt>
                  <c:pt idx="4">
                    <c:v>i3.2.4</c:v>
                  </c:pt>
                  <c:pt idx="5">
                    <c:v>i3.2.5</c:v>
                  </c:pt>
                  <c:pt idx="6">
                    <c:v>i3.2.6</c:v>
                  </c:pt>
                  <c:pt idx="7">
                    <c:v>i3.2.7</c:v>
                  </c:pt>
                  <c:pt idx="8">
                    <c:v>i3.2.8</c:v>
                  </c:pt>
                  <c:pt idx="9">
                    <c:v>i3.2.9</c:v>
                  </c:pt>
                </c:lvl>
                <c:lvl>
                  <c:pt idx="0">
                    <c:v>E3.1</c:v>
                  </c:pt>
                  <c:pt idx="1">
                    <c:v>E3.2</c:v>
                  </c:pt>
                </c:lvl>
              </c:multiLvlStrCache>
            </c:multiLvlStrRef>
          </c:cat>
          <c:val>
            <c:numRef>
              <c:f>('7 Raport_hinnangud'!$N$38,'7 Raport_hinnangud'!$N$40:$N$48)</c:f>
              <c:numCache>
                <c:formatCode>0.000</c:formatCode>
                <c:ptCount val="10"/>
                <c:pt idx="0">
                  <c:v>2.1111111111111112</c:v>
                </c:pt>
                <c:pt idx="1">
                  <c:v>2.1111111111111112</c:v>
                </c:pt>
                <c:pt idx="2">
                  <c:v>2.1111111111111112</c:v>
                </c:pt>
                <c:pt idx="3">
                  <c:v>2.1111111111111112</c:v>
                </c:pt>
                <c:pt idx="4">
                  <c:v>2.1111111111111112</c:v>
                </c:pt>
                <c:pt idx="5">
                  <c:v>2.1111111111111112</c:v>
                </c:pt>
                <c:pt idx="6">
                  <c:v>2.1111111111111112</c:v>
                </c:pt>
                <c:pt idx="7">
                  <c:v>2.1111111111111112</c:v>
                </c:pt>
                <c:pt idx="8">
                  <c:v>2.1111111111111112</c:v>
                </c:pt>
                <c:pt idx="9">
                  <c:v>2.1111111111111112</c:v>
                </c:pt>
              </c:numCache>
            </c:numRef>
          </c:val>
          <c:smooth val="0"/>
          <c:extLst>
            <c:ext xmlns:c16="http://schemas.microsoft.com/office/drawing/2014/chart" uri="{C3380CC4-5D6E-409C-BE32-E72D297353CC}">
              <c16:uniqueId val="{00000004-3D8F-4104-8904-1F4E51242525}"/>
            </c:ext>
          </c:extLst>
        </c:ser>
        <c:dLbls>
          <c:showLegendKey val="0"/>
          <c:showVal val="0"/>
          <c:showCatName val="0"/>
          <c:showSerName val="0"/>
          <c:showPercent val="0"/>
          <c:showBubbleSize val="0"/>
        </c:dLbls>
        <c:marker val="1"/>
        <c:smooth val="0"/>
        <c:axId val="649714840"/>
        <c:axId val="649715232"/>
      </c:lineChart>
      <c:catAx>
        <c:axId val="6497148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EYInterstate Light" panose="02000506000000020004" pitchFamily="2" charset="0"/>
                <a:ea typeface="+mn-ea"/>
                <a:cs typeface="+mn-cs"/>
              </a:defRPr>
            </a:pPr>
            <a:endParaRPr lang="et-EE"/>
          </a:p>
        </c:txPr>
        <c:crossAx val="649715232"/>
        <c:crosses val="autoZero"/>
        <c:auto val="1"/>
        <c:lblAlgn val="ctr"/>
        <c:lblOffset val="100"/>
        <c:noMultiLvlLbl val="0"/>
      </c:catAx>
      <c:valAx>
        <c:axId val="649715232"/>
        <c:scaling>
          <c:orientation val="minMax"/>
          <c:max val="4"/>
          <c:min val="1"/>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49714840"/>
        <c:crosses val="autoZero"/>
        <c:crossBetween val="between"/>
        <c:majorUnit val="1"/>
      </c:val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74045699287589051"/>
          <c:y val="0.50494737996978678"/>
          <c:w val="0.22716205474315709"/>
          <c:h val="7.1562565933277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EYInterstate Light" panose="02000506000000020004" pitchFamily="2" charset="0"/>
              <a:ea typeface="+mn-ea"/>
              <a:cs typeface="+mn-cs"/>
            </a:defRPr>
          </a:pPr>
          <a:endParaRPr lang="et-EE"/>
        </a:p>
      </c:txPr>
    </c:legend>
    <c:plotVisOnly val="1"/>
    <c:dispBlanksAs val="gap"/>
    <c:showDLblsOverMax val="0"/>
  </c:chart>
  <c:spPr>
    <a:solidFill>
      <a:schemeClr val="bg1"/>
    </a:solidFill>
    <a:ln w="9525" cap="flat" cmpd="sng" algn="ctr">
      <a:noFill/>
      <a:round/>
    </a:ln>
    <a:effectLst/>
  </c:spPr>
  <c:txPr>
    <a:bodyPr/>
    <a:lstStyle/>
    <a:p>
      <a:pPr>
        <a:defRPr>
          <a:latin typeface="EYInterstate Light" panose="02000506000000020004" pitchFamily="2" charset="0"/>
        </a:defRPr>
      </a:pPr>
      <a:endParaRPr lang="et-EE"/>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EYInterstate Light" panose="02000506000000020004" pitchFamily="2" charset="0"/>
                <a:ea typeface="+mn-ea"/>
                <a:cs typeface="+mn-cs"/>
              </a:defRPr>
            </a:pPr>
            <a:r>
              <a:rPr lang="et-EE" sz="1000" b="1"/>
              <a:t>Eesmärgi E4 hinnangud</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EYInterstate Light" panose="02000506000000020004" pitchFamily="2" charset="0"/>
              <a:ea typeface="+mn-ea"/>
              <a:cs typeface="+mn-cs"/>
            </a:defRPr>
          </a:pPr>
          <a:endParaRPr lang="et-EE"/>
        </a:p>
      </c:txPr>
    </c:title>
    <c:autoTitleDeleted val="0"/>
    <c:plotArea>
      <c:layout>
        <c:manualLayout>
          <c:layoutTarget val="inner"/>
          <c:xMode val="edge"/>
          <c:yMode val="edge"/>
          <c:x val="7.116190476190476E-2"/>
          <c:y val="0.13719185423365488"/>
          <c:w val="0.9111998500187477"/>
          <c:h val="0.69294748124330119"/>
        </c:manualLayout>
      </c:layout>
      <c:lineChart>
        <c:grouping val="standard"/>
        <c:varyColors val="0"/>
        <c:ser>
          <c:idx val="0"/>
          <c:order val="0"/>
          <c:tx>
            <c:strRef>
              <c:f>'7 Raport_hinnangud'!$J$8</c:f>
              <c:strCache>
                <c:ptCount val="1"/>
                <c:pt idx="0">
                  <c:v>3,5 - 4,0</c:v>
                </c:pt>
              </c:strCache>
            </c:strRef>
          </c:tx>
          <c:spPr>
            <a:ln w="28575" cap="rnd">
              <a:noFill/>
              <a:round/>
            </a:ln>
            <a:effectLst/>
          </c:spPr>
          <c:marker>
            <c:symbol val="square"/>
            <c:size val="9"/>
            <c:spPr>
              <a:solidFill>
                <a:srgbClr val="33CC33"/>
              </a:solidFill>
              <a:ln w="9525">
                <a:noFill/>
              </a:ln>
              <a:effectLst/>
            </c:spPr>
          </c:marker>
          <c:cat>
            <c:multiLvlStrRef>
              <c:f>('7 Raport_hinnangud'!$H$51:$I$53,'7 Raport_hinnangud'!$H$55:$I$66)</c:f>
              <c:multiLvlStrCache>
                <c:ptCount val="15"/>
                <c:lvl>
                  <c:pt idx="0">
                    <c:v>i4.1.1</c:v>
                  </c:pt>
                  <c:pt idx="1">
                    <c:v>i4.1.2</c:v>
                  </c:pt>
                  <c:pt idx="2">
                    <c:v>i4.1.3</c:v>
                  </c:pt>
                  <c:pt idx="3">
                    <c:v>i4.2.1</c:v>
                  </c:pt>
                  <c:pt idx="4">
                    <c:v>i4.2.2</c:v>
                  </c:pt>
                  <c:pt idx="5">
                    <c:v>i4.2.3</c:v>
                  </c:pt>
                  <c:pt idx="6">
                    <c:v>i4.2.4</c:v>
                  </c:pt>
                  <c:pt idx="7">
                    <c:v>i4.2.5</c:v>
                  </c:pt>
                  <c:pt idx="8">
                    <c:v>i4.2.6</c:v>
                  </c:pt>
                  <c:pt idx="9">
                    <c:v>i4.2.7</c:v>
                  </c:pt>
                  <c:pt idx="10">
                    <c:v>i4.2.8</c:v>
                  </c:pt>
                  <c:pt idx="11">
                    <c:v>i4.2.9</c:v>
                  </c:pt>
                  <c:pt idx="12">
                    <c:v>i4.2.11</c:v>
                  </c:pt>
                  <c:pt idx="13">
                    <c:v>i4.2.12</c:v>
                  </c:pt>
                  <c:pt idx="14">
                    <c:v>i4.2.13</c:v>
                  </c:pt>
                </c:lvl>
                <c:lvl>
                  <c:pt idx="0">
                    <c:v>E4.1</c:v>
                  </c:pt>
                  <c:pt idx="3">
                    <c:v>E4.2</c:v>
                  </c:pt>
                </c:lvl>
              </c:multiLvlStrCache>
            </c:multiLvlStrRef>
          </c:cat>
          <c:val>
            <c:numRef>
              <c:f>('7 Raport_hinnangud'!$J$51:$J$53,'7 Raport_hinnangud'!$J$55:$J$66)</c:f>
              <c:numCache>
                <c:formatCode>General</c:formatCode>
                <c:ptCount val="15"/>
                <c:pt idx="0">
                  <c:v>0</c:v>
                </c:pt>
                <c:pt idx="1">
                  <c:v>0</c:v>
                </c:pt>
                <c:pt idx="2">
                  <c:v>0</c:v>
                </c:pt>
                <c:pt idx="3">
                  <c:v>0</c:v>
                </c:pt>
                <c:pt idx="4">
                  <c:v>0</c:v>
                </c:pt>
                <c:pt idx="5">
                  <c:v>4</c:v>
                </c:pt>
                <c:pt idx="6">
                  <c:v>0</c:v>
                </c:pt>
                <c:pt idx="7">
                  <c:v>4</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0-4236-45F2-A93B-C9C2BF84AD96}"/>
            </c:ext>
          </c:extLst>
        </c:ser>
        <c:ser>
          <c:idx val="1"/>
          <c:order val="1"/>
          <c:tx>
            <c:strRef>
              <c:f>'7 Raport_hinnangud'!$K$8</c:f>
              <c:strCache>
                <c:ptCount val="1"/>
                <c:pt idx="0">
                  <c:v>2,5 - 3,5</c:v>
                </c:pt>
              </c:strCache>
            </c:strRef>
          </c:tx>
          <c:spPr>
            <a:ln w="28575" cap="rnd">
              <a:noFill/>
              <a:round/>
            </a:ln>
            <a:effectLst/>
          </c:spPr>
          <c:marker>
            <c:symbol val="square"/>
            <c:size val="9"/>
            <c:spPr>
              <a:solidFill>
                <a:srgbClr val="9FEF99"/>
              </a:solidFill>
              <a:ln w="9525">
                <a:noFill/>
              </a:ln>
              <a:effectLst/>
            </c:spPr>
          </c:marker>
          <c:cat>
            <c:multiLvlStrRef>
              <c:f>('7 Raport_hinnangud'!$H$51:$I$53,'7 Raport_hinnangud'!$H$55:$I$66)</c:f>
              <c:multiLvlStrCache>
                <c:ptCount val="15"/>
                <c:lvl>
                  <c:pt idx="0">
                    <c:v>i4.1.1</c:v>
                  </c:pt>
                  <c:pt idx="1">
                    <c:v>i4.1.2</c:v>
                  </c:pt>
                  <c:pt idx="2">
                    <c:v>i4.1.3</c:v>
                  </c:pt>
                  <c:pt idx="3">
                    <c:v>i4.2.1</c:v>
                  </c:pt>
                  <c:pt idx="4">
                    <c:v>i4.2.2</c:v>
                  </c:pt>
                  <c:pt idx="5">
                    <c:v>i4.2.3</c:v>
                  </c:pt>
                  <c:pt idx="6">
                    <c:v>i4.2.4</c:v>
                  </c:pt>
                  <c:pt idx="7">
                    <c:v>i4.2.5</c:v>
                  </c:pt>
                  <c:pt idx="8">
                    <c:v>i4.2.6</c:v>
                  </c:pt>
                  <c:pt idx="9">
                    <c:v>i4.2.7</c:v>
                  </c:pt>
                  <c:pt idx="10">
                    <c:v>i4.2.8</c:v>
                  </c:pt>
                  <c:pt idx="11">
                    <c:v>i4.2.9</c:v>
                  </c:pt>
                  <c:pt idx="12">
                    <c:v>i4.2.11</c:v>
                  </c:pt>
                  <c:pt idx="13">
                    <c:v>i4.2.12</c:v>
                  </c:pt>
                  <c:pt idx="14">
                    <c:v>i4.2.13</c:v>
                  </c:pt>
                </c:lvl>
                <c:lvl>
                  <c:pt idx="0">
                    <c:v>E4.1</c:v>
                  </c:pt>
                  <c:pt idx="3">
                    <c:v>E4.2</c:v>
                  </c:pt>
                </c:lvl>
              </c:multiLvlStrCache>
            </c:multiLvlStrRef>
          </c:cat>
          <c:val>
            <c:numRef>
              <c:f>('7 Raport_hinnangud'!$K$51:$K$53,'7 Raport_hinnangud'!$K$55:$K$66)</c:f>
              <c:numCache>
                <c:formatCode>General</c:formatCode>
                <c:ptCount val="15"/>
                <c:pt idx="0">
                  <c:v>0</c:v>
                </c:pt>
                <c:pt idx="1">
                  <c:v>0</c:v>
                </c:pt>
                <c:pt idx="2">
                  <c:v>0</c:v>
                </c:pt>
                <c:pt idx="3">
                  <c:v>3</c:v>
                </c:pt>
                <c:pt idx="4">
                  <c:v>0</c:v>
                </c:pt>
                <c:pt idx="5">
                  <c:v>0</c:v>
                </c:pt>
                <c:pt idx="6">
                  <c:v>3</c:v>
                </c:pt>
                <c:pt idx="7">
                  <c:v>0</c:v>
                </c:pt>
                <c:pt idx="8">
                  <c:v>3</c:v>
                </c:pt>
                <c:pt idx="9">
                  <c:v>0</c:v>
                </c:pt>
                <c:pt idx="10">
                  <c:v>0</c:v>
                </c:pt>
                <c:pt idx="11">
                  <c:v>0</c:v>
                </c:pt>
                <c:pt idx="12">
                  <c:v>3</c:v>
                </c:pt>
                <c:pt idx="13">
                  <c:v>3</c:v>
                </c:pt>
                <c:pt idx="14">
                  <c:v>0</c:v>
                </c:pt>
              </c:numCache>
            </c:numRef>
          </c:val>
          <c:smooth val="0"/>
          <c:extLst>
            <c:ext xmlns:c16="http://schemas.microsoft.com/office/drawing/2014/chart" uri="{C3380CC4-5D6E-409C-BE32-E72D297353CC}">
              <c16:uniqueId val="{00000001-4236-45F2-A93B-C9C2BF84AD96}"/>
            </c:ext>
          </c:extLst>
        </c:ser>
        <c:ser>
          <c:idx val="2"/>
          <c:order val="2"/>
          <c:tx>
            <c:strRef>
              <c:f>'7 Raport_hinnangud'!$L$8</c:f>
              <c:strCache>
                <c:ptCount val="1"/>
                <c:pt idx="0">
                  <c:v>1,5 - 2,5</c:v>
                </c:pt>
              </c:strCache>
            </c:strRef>
          </c:tx>
          <c:spPr>
            <a:ln w="28575" cap="rnd">
              <a:noFill/>
              <a:round/>
            </a:ln>
            <a:effectLst/>
          </c:spPr>
          <c:marker>
            <c:symbol val="square"/>
            <c:size val="9"/>
            <c:spPr>
              <a:solidFill>
                <a:srgbClr val="E6A48A"/>
              </a:solidFill>
              <a:ln w="9525">
                <a:noFill/>
              </a:ln>
              <a:effectLst/>
            </c:spPr>
          </c:marker>
          <c:cat>
            <c:multiLvlStrRef>
              <c:f>('7 Raport_hinnangud'!$H$51:$I$53,'7 Raport_hinnangud'!$H$55:$I$66)</c:f>
              <c:multiLvlStrCache>
                <c:ptCount val="15"/>
                <c:lvl>
                  <c:pt idx="0">
                    <c:v>i4.1.1</c:v>
                  </c:pt>
                  <c:pt idx="1">
                    <c:v>i4.1.2</c:v>
                  </c:pt>
                  <c:pt idx="2">
                    <c:v>i4.1.3</c:v>
                  </c:pt>
                  <c:pt idx="3">
                    <c:v>i4.2.1</c:v>
                  </c:pt>
                  <c:pt idx="4">
                    <c:v>i4.2.2</c:v>
                  </c:pt>
                  <c:pt idx="5">
                    <c:v>i4.2.3</c:v>
                  </c:pt>
                  <c:pt idx="6">
                    <c:v>i4.2.4</c:v>
                  </c:pt>
                  <c:pt idx="7">
                    <c:v>i4.2.5</c:v>
                  </c:pt>
                  <c:pt idx="8">
                    <c:v>i4.2.6</c:v>
                  </c:pt>
                  <c:pt idx="9">
                    <c:v>i4.2.7</c:v>
                  </c:pt>
                  <c:pt idx="10">
                    <c:v>i4.2.8</c:v>
                  </c:pt>
                  <c:pt idx="11">
                    <c:v>i4.2.9</c:v>
                  </c:pt>
                  <c:pt idx="12">
                    <c:v>i4.2.11</c:v>
                  </c:pt>
                  <c:pt idx="13">
                    <c:v>i4.2.12</c:v>
                  </c:pt>
                  <c:pt idx="14">
                    <c:v>i4.2.13</c:v>
                  </c:pt>
                </c:lvl>
                <c:lvl>
                  <c:pt idx="0">
                    <c:v>E4.1</c:v>
                  </c:pt>
                  <c:pt idx="3">
                    <c:v>E4.2</c:v>
                  </c:pt>
                </c:lvl>
              </c:multiLvlStrCache>
            </c:multiLvlStrRef>
          </c:cat>
          <c:val>
            <c:numRef>
              <c:f>('7 Raport_hinnangud'!$L$51:$L$53,'7 Raport_hinnangud'!$L$55:$L$66)</c:f>
              <c:numCache>
                <c:formatCode>General</c:formatCode>
                <c:ptCount val="15"/>
                <c:pt idx="0">
                  <c:v>0</c:v>
                </c:pt>
                <c:pt idx="1">
                  <c:v>2</c:v>
                </c:pt>
                <c:pt idx="2">
                  <c:v>2</c:v>
                </c:pt>
                <c:pt idx="3">
                  <c:v>0</c:v>
                </c:pt>
                <c:pt idx="4">
                  <c:v>0</c:v>
                </c:pt>
                <c:pt idx="5">
                  <c:v>0</c:v>
                </c:pt>
                <c:pt idx="6">
                  <c:v>0</c:v>
                </c:pt>
                <c:pt idx="7">
                  <c:v>0</c:v>
                </c:pt>
                <c:pt idx="8">
                  <c:v>0</c:v>
                </c:pt>
                <c:pt idx="9">
                  <c:v>0</c:v>
                </c:pt>
                <c:pt idx="10">
                  <c:v>2</c:v>
                </c:pt>
                <c:pt idx="11">
                  <c:v>2</c:v>
                </c:pt>
                <c:pt idx="12">
                  <c:v>0</c:v>
                </c:pt>
                <c:pt idx="13">
                  <c:v>0</c:v>
                </c:pt>
                <c:pt idx="14">
                  <c:v>2</c:v>
                </c:pt>
              </c:numCache>
            </c:numRef>
          </c:val>
          <c:smooth val="0"/>
          <c:extLst>
            <c:ext xmlns:c16="http://schemas.microsoft.com/office/drawing/2014/chart" uri="{C3380CC4-5D6E-409C-BE32-E72D297353CC}">
              <c16:uniqueId val="{00000002-4236-45F2-A93B-C9C2BF84AD96}"/>
            </c:ext>
          </c:extLst>
        </c:ser>
        <c:ser>
          <c:idx val="3"/>
          <c:order val="3"/>
          <c:tx>
            <c:strRef>
              <c:f>'7 Raport_hinnangud'!$M$8</c:f>
              <c:strCache>
                <c:ptCount val="1"/>
                <c:pt idx="0">
                  <c:v>1 - 1,5</c:v>
                </c:pt>
              </c:strCache>
            </c:strRef>
          </c:tx>
          <c:spPr>
            <a:ln w="25400" cap="rnd">
              <a:noFill/>
              <a:round/>
            </a:ln>
            <a:effectLst/>
          </c:spPr>
          <c:marker>
            <c:symbol val="square"/>
            <c:size val="9"/>
            <c:spPr>
              <a:solidFill>
                <a:srgbClr val="FF3300"/>
              </a:solidFill>
              <a:ln w="9525">
                <a:noFill/>
              </a:ln>
              <a:effectLst/>
            </c:spPr>
          </c:marker>
          <c:cat>
            <c:multiLvlStrRef>
              <c:f>('7 Raport_hinnangud'!$H$51:$I$53,'7 Raport_hinnangud'!$H$55:$I$66)</c:f>
              <c:multiLvlStrCache>
                <c:ptCount val="15"/>
                <c:lvl>
                  <c:pt idx="0">
                    <c:v>i4.1.1</c:v>
                  </c:pt>
                  <c:pt idx="1">
                    <c:v>i4.1.2</c:v>
                  </c:pt>
                  <c:pt idx="2">
                    <c:v>i4.1.3</c:v>
                  </c:pt>
                  <c:pt idx="3">
                    <c:v>i4.2.1</c:v>
                  </c:pt>
                  <c:pt idx="4">
                    <c:v>i4.2.2</c:v>
                  </c:pt>
                  <c:pt idx="5">
                    <c:v>i4.2.3</c:v>
                  </c:pt>
                  <c:pt idx="6">
                    <c:v>i4.2.4</c:v>
                  </c:pt>
                  <c:pt idx="7">
                    <c:v>i4.2.5</c:v>
                  </c:pt>
                  <c:pt idx="8">
                    <c:v>i4.2.6</c:v>
                  </c:pt>
                  <c:pt idx="9">
                    <c:v>i4.2.7</c:v>
                  </c:pt>
                  <c:pt idx="10">
                    <c:v>i4.2.8</c:v>
                  </c:pt>
                  <c:pt idx="11">
                    <c:v>i4.2.9</c:v>
                  </c:pt>
                  <c:pt idx="12">
                    <c:v>i4.2.11</c:v>
                  </c:pt>
                  <c:pt idx="13">
                    <c:v>i4.2.12</c:v>
                  </c:pt>
                  <c:pt idx="14">
                    <c:v>i4.2.13</c:v>
                  </c:pt>
                </c:lvl>
                <c:lvl>
                  <c:pt idx="0">
                    <c:v>E4.1</c:v>
                  </c:pt>
                  <c:pt idx="3">
                    <c:v>E4.2</c:v>
                  </c:pt>
                </c:lvl>
              </c:multiLvlStrCache>
            </c:multiLvlStrRef>
          </c:cat>
          <c:val>
            <c:numRef>
              <c:f>('7 Raport_hinnangud'!$M$51:$M$53,'7 Raport_hinnangud'!$M$55:$M$66)</c:f>
              <c:numCache>
                <c:formatCode>General</c:formatCode>
                <c:ptCount val="15"/>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3-4236-45F2-A93B-C9C2BF84AD96}"/>
            </c:ext>
          </c:extLst>
        </c:ser>
        <c:ser>
          <c:idx val="4"/>
          <c:order val="4"/>
          <c:tx>
            <c:v>Eesmärgi keskmine</c:v>
          </c:tx>
          <c:spPr>
            <a:ln w="25400" cap="rnd">
              <a:solidFill>
                <a:schemeClr val="bg1">
                  <a:lumMod val="50000"/>
                </a:schemeClr>
              </a:solidFill>
              <a:round/>
            </a:ln>
            <a:effectLst/>
          </c:spPr>
          <c:marker>
            <c:symbol val="none"/>
          </c:marker>
          <c:cat>
            <c:multiLvlStrRef>
              <c:f>('7 Raport_hinnangud'!$H$51:$I$53,'7 Raport_hinnangud'!$H$55:$I$66)</c:f>
              <c:multiLvlStrCache>
                <c:ptCount val="15"/>
                <c:lvl>
                  <c:pt idx="0">
                    <c:v>i4.1.1</c:v>
                  </c:pt>
                  <c:pt idx="1">
                    <c:v>i4.1.2</c:v>
                  </c:pt>
                  <c:pt idx="2">
                    <c:v>i4.1.3</c:v>
                  </c:pt>
                  <c:pt idx="3">
                    <c:v>i4.2.1</c:v>
                  </c:pt>
                  <c:pt idx="4">
                    <c:v>i4.2.2</c:v>
                  </c:pt>
                  <c:pt idx="5">
                    <c:v>i4.2.3</c:v>
                  </c:pt>
                  <c:pt idx="6">
                    <c:v>i4.2.4</c:v>
                  </c:pt>
                  <c:pt idx="7">
                    <c:v>i4.2.5</c:v>
                  </c:pt>
                  <c:pt idx="8">
                    <c:v>i4.2.6</c:v>
                  </c:pt>
                  <c:pt idx="9">
                    <c:v>i4.2.7</c:v>
                  </c:pt>
                  <c:pt idx="10">
                    <c:v>i4.2.8</c:v>
                  </c:pt>
                  <c:pt idx="11">
                    <c:v>i4.2.9</c:v>
                  </c:pt>
                  <c:pt idx="12">
                    <c:v>i4.2.11</c:v>
                  </c:pt>
                  <c:pt idx="13">
                    <c:v>i4.2.12</c:v>
                  </c:pt>
                  <c:pt idx="14">
                    <c:v>i4.2.13</c:v>
                  </c:pt>
                </c:lvl>
                <c:lvl>
                  <c:pt idx="0">
                    <c:v>E4.1</c:v>
                  </c:pt>
                  <c:pt idx="3">
                    <c:v>E4.2</c:v>
                  </c:pt>
                </c:lvl>
              </c:multiLvlStrCache>
            </c:multiLvlStrRef>
          </c:cat>
          <c:val>
            <c:numRef>
              <c:f>('7 Raport_hinnangud'!$N$51:$N$53,'7 Raport_hinnangud'!$N$55:$N$66)</c:f>
              <c:numCache>
                <c:formatCode>0.000</c:formatCode>
                <c:ptCount val="15"/>
                <c:pt idx="0">
                  <c:v>2.0416666666666665</c:v>
                </c:pt>
                <c:pt idx="1">
                  <c:v>2.0416666666666665</c:v>
                </c:pt>
                <c:pt idx="2">
                  <c:v>2.0416666666666665</c:v>
                </c:pt>
                <c:pt idx="3">
                  <c:v>2.0416666666666665</c:v>
                </c:pt>
                <c:pt idx="4">
                  <c:v>2.0416666666666665</c:v>
                </c:pt>
                <c:pt idx="5">
                  <c:v>2.0416666666666665</c:v>
                </c:pt>
                <c:pt idx="6">
                  <c:v>2.0416666666666665</c:v>
                </c:pt>
                <c:pt idx="7">
                  <c:v>2.0416666666666665</c:v>
                </c:pt>
                <c:pt idx="8">
                  <c:v>2.0416666666666665</c:v>
                </c:pt>
                <c:pt idx="9">
                  <c:v>2.0416666666666665</c:v>
                </c:pt>
                <c:pt idx="10">
                  <c:v>2.0416666666666665</c:v>
                </c:pt>
                <c:pt idx="11">
                  <c:v>2.0416666666666665</c:v>
                </c:pt>
                <c:pt idx="12">
                  <c:v>2.0416666666666665</c:v>
                </c:pt>
                <c:pt idx="13">
                  <c:v>2.0416666666666665</c:v>
                </c:pt>
                <c:pt idx="14">
                  <c:v>2.0416666666666665</c:v>
                </c:pt>
              </c:numCache>
            </c:numRef>
          </c:val>
          <c:smooth val="0"/>
          <c:extLst>
            <c:ext xmlns:c16="http://schemas.microsoft.com/office/drawing/2014/chart" uri="{C3380CC4-5D6E-409C-BE32-E72D297353CC}">
              <c16:uniqueId val="{00000004-4236-45F2-A93B-C9C2BF84AD96}"/>
            </c:ext>
          </c:extLst>
        </c:ser>
        <c:dLbls>
          <c:showLegendKey val="0"/>
          <c:showVal val="0"/>
          <c:showCatName val="0"/>
          <c:showSerName val="0"/>
          <c:showPercent val="0"/>
          <c:showBubbleSize val="0"/>
        </c:dLbls>
        <c:marker val="1"/>
        <c:smooth val="0"/>
        <c:axId val="649716016"/>
        <c:axId val="649723464"/>
      </c:lineChart>
      <c:catAx>
        <c:axId val="6497160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EYInterstate Light" panose="02000506000000020004" pitchFamily="2" charset="0"/>
                <a:ea typeface="+mn-ea"/>
                <a:cs typeface="+mn-cs"/>
              </a:defRPr>
            </a:pPr>
            <a:endParaRPr lang="et-EE"/>
          </a:p>
        </c:txPr>
        <c:crossAx val="649723464"/>
        <c:crosses val="autoZero"/>
        <c:auto val="1"/>
        <c:lblAlgn val="ctr"/>
        <c:lblOffset val="100"/>
        <c:noMultiLvlLbl val="0"/>
      </c:catAx>
      <c:valAx>
        <c:axId val="649723464"/>
        <c:scaling>
          <c:orientation val="minMax"/>
          <c:max val="4"/>
          <c:min val="1"/>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49716016"/>
        <c:crosses val="autoZero"/>
        <c:crossBetween val="between"/>
        <c:majorUnit val="1"/>
      </c:val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72331413573303338"/>
          <c:y val="0.50494737996978678"/>
          <c:w val="0.24430491188601428"/>
          <c:h val="7.1562565933277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EYInterstate Light" panose="02000506000000020004" pitchFamily="2" charset="0"/>
              <a:ea typeface="+mn-ea"/>
              <a:cs typeface="+mn-cs"/>
            </a:defRPr>
          </a:pPr>
          <a:endParaRPr lang="et-EE"/>
        </a:p>
      </c:txPr>
    </c:legend>
    <c:plotVisOnly val="1"/>
    <c:dispBlanksAs val="gap"/>
    <c:showDLblsOverMax val="0"/>
  </c:chart>
  <c:spPr>
    <a:solidFill>
      <a:schemeClr val="bg1"/>
    </a:solidFill>
    <a:ln w="9525" cap="flat" cmpd="sng" algn="ctr">
      <a:noFill/>
      <a:round/>
    </a:ln>
    <a:effectLst/>
  </c:spPr>
  <c:txPr>
    <a:bodyPr/>
    <a:lstStyle/>
    <a:p>
      <a:pPr>
        <a:defRPr>
          <a:latin typeface="EYInterstate Light" panose="02000506000000020004" pitchFamily="2" charset="0"/>
        </a:defRPr>
      </a:pPr>
      <a:endParaRPr lang="et-EE"/>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EYInterstate Light" panose="02000506000000020004" pitchFamily="2" charset="0"/>
                <a:ea typeface="+mn-ea"/>
                <a:cs typeface="+mn-cs"/>
              </a:defRPr>
            </a:pPr>
            <a:r>
              <a:rPr lang="et-EE" sz="1000" b="1"/>
              <a:t>Eesmärgi E5 hinnangud</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EYInterstate Light" panose="02000506000000020004" pitchFamily="2" charset="0"/>
              <a:ea typeface="+mn-ea"/>
              <a:cs typeface="+mn-cs"/>
            </a:defRPr>
          </a:pPr>
          <a:endParaRPr lang="et-EE"/>
        </a:p>
      </c:txPr>
    </c:title>
    <c:autoTitleDeleted val="0"/>
    <c:plotArea>
      <c:layout>
        <c:manualLayout>
          <c:layoutTarget val="inner"/>
          <c:xMode val="edge"/>
          <c:yMode val="edge"/>
          <c:x val="7.116190476190476E-2"/>
          <c:y val="0.13719185423365488"/>
          <c:w val="0.9111998500187477"/>
          <c:h val="0.69294748124330119"/>
        </c:manualLayout>
      </c:layout>
      <c:lineChart>
        <c:grouping val="standard"/>
        <c:varyColors val="0"/>
        <c:ser>
          <c:idx val="0"/>
          <c:order val="0"/>
          <c:tx>
            <c:strRef>
              <c:f>'7 Raport_hinnangud'!$J$8</c:f>
              <c:strCache>
                <c:ptCount val="1"/>
                <c:pt idx="0">
                  <c:v>3,5 - 4,0</c:v>
                </c:pt>
              </c:strCache>
            </c:strRef>
          </c:tx>
          <c:spPr>
            <a:ln w="28575" cap="rnd">
              <a:noFill/>
              <a:round/>
            </a:ln>
            <a:effectLst/>
          </c:spPr>
          <c:marker>
            <c:symbol val="square"/>
            <c:size val="9"/>
            <c:spPr>
              <a:solidFill>
                <a:srgbClr val="33CC33"/>
              </a:solidFill>
              <a:ln w="9525">
                <a:noFill/>
              </a:ln>
              <a:effectLst/>
            </c:spPr>
          </c:marker>
          <c:cat>
            <c:multiLvlStrRef>
              <c:f>('7 Raport_hinnangud'!$H$69:$I$72,'7 Raport_hinnangud'!$H$74:$I$74,'7 Raport_hinnangud'!$H$76:$I$76)</c:f>
              <c:multiLvlStrCache>
                <c:ptCount val="6"/>
                <c:lvl>
                  <c:pt idx="0">
                    <c:v>i5.1.1</c:v>
                  </c:pt>
                  <c:pt idx="1">
                    <c:v>i5.1.2</c:v>
                  </c:pt>
                  <c:pt idx="2">
                    <c:v>i5.1.3</c:v>
                  </c:pt>
                  <c:pt idx="3">
                    <c:v>i5.1.4</c:v>
                  </c:pt>
                  <c:pt idx="4">
                    <c:v>i5.2.1</c:v>
                  </c:pt>
                  <c:pt idx="5">
                    <c:v>i5.3.1</c:v>
                  </c:pt>
                </c:lvl>
                <c:lvl>
                  <c:pt idx="0">
                    <c:v>E5.1</c:v>
                  </c:pt>
                  <c:pt idx="4">
                    <c:v>E5.2</c:v>
                  </c:pt>
                  <c:pt idx="5">
                    <c:v>E5.3</c:v>
                  </c:pt>
                </c:lvl>
              </c:multiLvlStrCache>
            </c:multiLvlStrRef>
          </c:cat>
          <c:val>
            <c:numRef>
              <c:f>('7 Raport_hinnangud'!$J$69:$J$72,'7 Raport_hinnangud'!$J$74:$J$75)</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2E8C-40C0-8AD5-AA2ED1D96179}"/>
            </c:ext>
          </c:extLst>
        </c:ser>
        <c:ser>
          <c:idx val="1"/>
          <c:order val="1"/>
          <c:tx>
            <c:strRef>
              <c:f>'7 Raport_hinnangud'!$K$8</c:f>
              <c:strCache>
                <c:ptCount val="1"/>
                <c:pt idx="0">
                  <c:v>2,5 - 3,5</c:v>
                </c:pt>
              </c:strCache>
            </c:strRef>
          </c:tx>
          <c:spPr>
            <a:ln w="28575" cap="rnd">
              <a:noFill/>
              <a:round/>
            </a:ln>
            <a:effectLst/>
          </c:spPr>
          <c:marker>
            <c:symbol val="square"/>
            <c:size val="9"/>
            <c:spPr>
              <a:solidFill>
                <a:srgbClr val="9FEF99"/>
              </a:solidFill>
              <a:ln w="9525">
                <a:noFill/>
              </a:ln>
              <a:effectLst/>
            </c:spPr>
          </c:marker>
          <c:cat>
            <c:multiLvlStrRef>
              <c:f>('7 Raport_hinnangud'!$H$69:$I$72,'7 Raport_hinnangud'!$H$74:$I$74,'7 Raport_hinnangud'!$H$76:$I$76)</c:f>
              <c:multiLvlStrCache>
                <c:ptCount val="6"/>
                <c:lvl>
                  <c:pt idx="0">
                    <c:v>i5.1.1</c:v>
                  </c:pt>
                  <c:pt idx="1">
                    <c:v>i5.1.2</c:v>
                  </c:pt>
                  <c:pt idx="2">
                    <c:v>i5.1.3</c:v>
                  </c:pt>
                  <c:pt idx="3">
                    <c:v>i5.1.4</c:v>
                  </c:pt>
                  <c:pt idx="4">
                    <c:v>i5.2.1</c:v>
                  </c:pt>
                  <c:pt idx="5">
                    <c:v>i5.3.1</c:v>
                  </c:pt>
                </c:lvl>
                <c:lvl>
                  <c:pt idx="0">
                    <c:v>E5.1</c:v>
                  </c:pt>
                  <c:pt idx="4">
                    <c:v>E5.2</c:v>
                  </c:pt>
                  <c:pt idx="5">
                    <c:v>E5.3</c:v>
                  </c:pt>
                </c:lvl>
              </c:multiLvlStrCache>
            </c:multiLvlStrRef>
          </c:cat>
          <c:val>
            <c:numRef>
              <c:f>('7 Raport_hinnangud'!$K$69:$K$72,'7 Raport_hinnangud'!$K$74:$K$75)</c:f>
              <c:numCache>
                <c:formatCode>General</c:formatCode>
                <c:ptCount val="6"/>
                <c:pt idx="0">
                  <c:v>3</c:v>
                </c:pt>
                <c:pt idx="1">
                  <c:v>3</c:v>
                </c:pt>
                <c:pt idx="2">
                  <c:v>3</c:v>
                </c:pt>
                <c:pt idx="3">
                  <c:v>3</c:v>
                </c:pt>
                <c:pt idx="4">
                  <c:v>0</c:v>
                </c:pt>
              </c:numCache>
            </c:numRef>
          </c:val>
          <c:smooth val="0"/>
          <c:extLst>
            <c:ext xmlns:c16="http://schemas.microsoft.com/office/drawing/2014/chart" uri="{C3380CC4-5D6E-409C-BE32-E72D297353CC}">
              <c16:uniqueId val="{00000001-2E8C-40C0-8AD5-AA2ED1D96179}"/>
            </c:ext>
          </c:extLst>
        </c:ser>
        <c:ser>
          <c:idx val="2"/>
          <c:order val="2"/>
          <c:tx>
            <c:strRef>
              <c:f>'7 Raport_hinnangud'!$L$8</c:f>
              <c:strCache>
                <c:ptCount val="1"/>
                <c:pt idx="0">
                  <c:v>1,5 - 2,5</c:v>
                </c:pt>
              </c:strCache>
            </c:strRef>
          </c:tx>
          <c:spPr>
            <a:ln w="28575" cap="rnd">
              <a:noFill/>
              <a:round/>
            </a:ln>
            <a:effectLst/>
          </c:spPr>
          <c:marker>
            <c:symbol val="square"/>
            <c:size val="9"/>
            <c:spPr>
              <a:solidFill>
                <a:srgbClr val="E6A48A"/>
              </a:solidFill>
              <a:ln w="9525">
                <a:noFill/>
              </a:ln>
              <a:effectLst/>
            </c:spPr>
          </c:marker>
          <c:cat>
            <c:multiLvlStrRef>
              <c:f>('7 Raport_hinnangud'!$H$69:$I$72,'7 Raport_hinnangud'!$H$74:$I$74,'7 Raport_hinnangud'!$H$76:$I$76)</c:f>
              <c:multiLvlStrCache>
                <c:ptCount val="6"/>
                <c:lvl>
                  <c:pt idx="0">
                    <c:v>i5.1.1</c:v>
                  </c:pt>
                  <c:pt idx="1">
                    <c:v>i5.1.2</c:v>
                  </c:pt>
                  <c:pt idx="2">
                    <c:v>i5.1.3</c:v>
                  </c:pt>
                  <c:pt idx="3">
                    <c:v>i5.1.4</c:v>
                  </c:pt>
                  <c:pt idx="4">
                    <c:v>i5.2.1</c:v>
                  </c:pt>
                  <c:pt idx="5">
                    <c:v>i5.3.1</c:v>
                  </c:pt>
                </c:lvl>
                <c:lvl>
                  <c:pt idx="0">
                    <c:v>E5.1</c:v>
                  </c:pt>
                  <c:pt idx="4">
                    <c:v>E5.2</c:v>
                  </c:pt>
                  <c:pt idx="5">
                    <c:v>E5.3</c:v>
                  </c:pt>
                </c:lvl>
              </c:multiLvlStrCache>
            </c:multiLvlStrRef>
          </c:cat>
          <c:val>
            <c:numRef>
              <c:f>('7 Raport_hinnangud'!$L$69:$L$72,'7 Raport_hinnangud'!$L$74:$L$75)</c:f>
              <c:numCache>
                <c:formatCode>General</c:formatCode>
                <c:ptCount val="6"/>
                <c:pt idx="0">
                  <c:v>0</c:v>
                </c:pt>
                <c:pt idx="1">
                  <c:v>0</c:v>
                </c:pt>
                <c:pt idx="2">
                  <c:v>0</c:v>
                </c:pt>
                <c:pt idx="3">
                  <c:v>0</c:v>
                </c:pt>
                <c:pt idx="4">
                  <c:v>2</c:v>
                </c:pt>
              </c:numCache>
            </c:numRef>
          </c:val>
          <c:smooth val="0"/>
          <c:extLst>
            <c:ext xmlns:c16="http://schemas.microsoft.com/office/drawing/2014/chart" uri="{C3380CC4-5D6E-409C-BE32-E72D297353CC}">
              <c16:uniqueId val="{00000002-2E8C-40C0-8AD5-AA2ED1D96179}"/>
            </c:ext>
          </c:extLst>
        </c:ser>
        <c:ser>
          <c:idx val="3"/>
          <c:order val="3"/>
          <c:tx>
            <c:strRef>
              <c:f>'7 Raport_hinnangud'!$M$8</c:f>
              <c:strCache>
                <c:ptCount val="1"/>
                <c:pt idx="0">
                  <c:v>1 - 1,5</c:v>
                </c:pt>
              </c:strCache>
            </c:strRef>
          </c:tx>
          <c:spPr>
            <a:ln w="25400" cap="rnd">
              <a:noFill/>
              <a:round/>
            </a:ln>
            <a:effectLst/>
          </c:spPr>
          <c:marker>
            <c:symbol val="square"/>
            <c:size val="9"/>
            <c:spPr>
              <a:solidFill>
                <a:srgbClr val="FF3300"/>
              </a:solidFill>
              <a:ln w="9525">
                <a:noFill/>
              </a:ln>
              <a:effectLst/>
            </c:spPr>
          </c:marker>
          <c:cat>
            <c:multiLvlStrRef>
              <c:f>('7 Raport_hinnangud'!$H$69:$I$72,'7 Raport_hinnangud'!$H$74:$I$74,'7 Raport_hinnangud'!$H$76:$I$76)</c:f>
              <c:multiLvlStrCache>
                <c:ptCount val="6"/>
                <c:lvl>
                  <c:pt idx="0">
                    <c:v>i5.1.1</c:v>
                  </c:pt>
                  <c:pt idx="1">
                    <c:v>i5.1.2</c:v>
                  </c:pt>
                  <c:pt idx="2">
                    <c:v>i5.1.3</c:v>
                  </c:pt>
                  <c:pt idx="3">
                    <c:v>i5.1.4</c:v>
                  </c:pt>
                  <c:pt idx="4">
                    <c:v>i5.2.1</c:v>
                  </c:pt>
                  <c:pt idx="5">
                    <c:v>i5.3.1</c:v>
                  </c:pt>
                </c:lvl>
                <c:lvl>
                  <c:pt idx="0">
                    <c:v>E5.1</c:v>
                  </c:pt>
                  <c:pt idx="4">
                    <c:v>E5.2</c:v>
                  </c:pt>
                  <c:pt idx="5">
                    <c:v>E5.3</c:v>
                  </c:pt>
                </c:lvl>
              </c:multiLvlStrCache>
            </c:multiLvlStrRef>
          </c:cat>
          <c:val>
            <c:numRef>
              <c:f>('7 Raport_hinnangud'!$M$69:$M$72,'7 Raport_hinnangud'!$M$74:$M$75)</c:f>
              <c:numCache>
                <c:formatCode>General</c:formatCode>
                <c:ptCount val="6"/>
                <c:pt idx="0">
                  <c:v>0</c:v>
                </c:pt>
                <c:pt idx="1">
                  <c:v>0</c:v>
                </c:pt>
                <c:pt idx="2">
                  <c:v>0</c:v>
                </c:pt>
                <c:pt idx="3">
                  <c:v>0</c:v>
                </c:pt>
                <c:pt idx="4">
                  <c:v>0</c:v>
                </c:pt>
              </c:numCache>
            </c:numRef>
          </c:val>
          <c:smooth val="0"/>
          <c:extLst>
            <c:ext xmlns:c16="http://schemas.microsoft.com/office/drawing/2014/chart" uri="{C3380CC4-5D6E-409C-BE32-E72D297353CC}">
              <c16:uniqueId val="{00000003-2E8C-40C0-8AD5-AA2ED1D96179}"/>
            </c:ext>
          </c:extLst>
        </c:ser>
        <c:ser>
          <c:idx val="4"/>
          <c:order val="4"/>
          <c:tx>
            <c:v>Eesmärgi keskmine</c:v>
          </c:tx>
          <c:spPr>
            <a:ln w="25400" cap="rnd">
              <a:solidFill>
                <a:schemeClr val="bg1">
                  <a:lumMod val="50000"/>
                </a:schemeClr>
              </a:solidFill>
              <a:round/>
            </a:ln>
            <a:effectLst/>
          </c:spPr>
          <c:marker>
            <c:symbol val="none"/>
          </c:marker>
          <c:cat>
            <c:multiLvlStrRef>
              <c:f>('7 Raport_hinnangud'!$H$69:$I$72,'7 Raport_hinnangud'!$H$74:$I$74,'7 Raport_hinnangud'!$H$76:$I$76)</c:f>
              <c:multiLvlStrCache>
                <c:ptCount val="6"/>
                <c:lvl>
                  <c:pt idx="0">
                    <c:v>i5.1.1</c:v>
                  </c:pt>
                  <c:pt idx="1">
                    <c:v>i5.1.2</c:v>
                  </c:pt>
                  <c:pt idx="2">
                    <c:v>i5.1.3</c:v>
                  </c:pt>
                  <c:pt idx="3">
                    <c:v>i5.1.4</c:v>
                  </c:pt>
                  <c:pt idx="4">
                    <c:v>i5.2.1</c:v>
                  </c:pt>
                  <c:pt idx="5">
                    <c:v>i5.3.1</c:v>
                  </c:pt>
                </c:lvl>
                <c:lvl>
                  <c:pt idx="0">
                    <c:v>E5.1</c:v>
                  </c:pt>
                  <c:pt idx="4">
                    <c:v>E5.2</c:v>
                  </c:pt>
                  <c:pt idx="5">
                    <c:v>E5.3</c:v>
                  </c:pt>
                </c:lvl>
              </c:multiLvlStrCache>
            </c:multiLvlStrRef>
          </c:cat>
          <c:val>
            <c:numRef>
              <c:f>('7 Raport_hinnangud'!$N$69:$N$72,'7 Raport_hinnangud'!$N$74:$N$75)</c:f>
              <c:numCache>
                <c:formatCode>0.000</c:formatCode>
                <c:ptCount val="6"/>
                <c:pt idx="0">
                  <c:v>2.6666666666666665</c:v>
                </c:pt>
                <c:pt idx="1">
                  <c:v>2.6666666666666665</c:v>
                </c:pt>
                <c:pt idx="2">
                  <c:v>2.6666666666666665</c:v>
                </c:pt>
                <c:pt idx="3">
                  <c:v>2.6666666666666665</c:v>
                </c:pt>
                <c:pt idx="4">
                  <c:v>2.6666666666666665</c:v>
                </c:pt>
                <c:pt idx="5">
                  <c:v>2.6666666666666665</c:v>
                </c:pt>
              </c:numCache>
            </c:numRef>
          </c:val>
          <c:smooth val="0"/>
          <c:extLst>
            <c:ext xmlns:c16="http://schemas.microsoft.com/office/drawing/2014/chart" uri="{C3380CC4-5D6E-409C-BE32-E72D297353CC}">
              <c16:uniqueId val="{00000004-2E8C-40C0-8AD5-AA2ED1D96179}"/>
            </c:ext>
          </c:extLst>
        </c:ser>
        <c:dLbls>
          <c:showLegendKey val="0"/>
          <c:showVal val="0"/>
          <c:showCatName val="0"/>
          <c:showSerName val="0"/>
          <c:showPercent val="0"/>
          <c:showBubbleSize val="0"/>
        </c:dLbls>
        <c:marker val="1"/>
        <c:smooth val="0"/>
        <c:axId val="649722288"/>
        <c:axId val="649717584"/>
      </c:lineChart>
      <c:catAx>
        <c:axId val="6497222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EYInterstate Light" panose="02000506000000020004" pitchFamily="2" charset="0"/>
                <a:ea typeface="+mn-ea"/>
                <a:cs typeface="+mn-cs"/>
              </a:defRPr>
            </a:pPr>
            <a:endParaRPr lang="et-EE"/>
          </a:p>
        </c:txPr>
        <c:crossAx val="649717584"/>
        <c:crosses val="autoZero"/>
        <c:auto val="1"/>
        <c:lblAlgn val="ctr"/>
        <c:lblOffset val="100"/>
        <c:noMultiLvlLbl val="0"/>
      </c:catAx>
      <c:valAx>
        <c:axId val="649717584"/>
        <c:scaling>
          <c:orientation val="minMax"/>
          <c:max val="4"/>
          <c:min val="1"/>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49722288"/>
        <c:crosses val="autoZero"/>
        <c:crossBetween val="between"/>
        <c:majorUnit val="1"/>
      </c:val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71379032620922389"/>
          <c:y val="0.50494737996978678"/>
          <c:w val="0.25382872140982382"/>
          <c:h val="7.1562565933277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EYInterstate Light" panose="02000506000000020004" pitchFamily="2" charset="0"/>
              <a:ea typeface="+mn-ea"/>
              <a:cs typeface="+mn-cs"/>
            </a:defRPr>
          </a:pPr>
          <a:endParaRPr lang="et-EE"/>
        </a:p>
      </c:txPr>
    </c:legend>
    <c:plotVisOnly val="1"/>
    <c:dispBlanksAs val="gap"/>
    <c:showDLblsOverMax val="0"/>
  </c:chart>
  <c:spPr>
    <a:solidFill>
      <a:schemeClr val="bg1"/>
    </a:solidFill>
    <a:ln w="9525" cap="flat" cmpd="sng" algn="ctr">
      <a:noFill/>
      <a:round/>
    </a:ln>
    <a:effectLst/>
  </c:spPr>
  <c:txPr>
    <a:bodyPr/>
    <a:lstStyle/>
    <a:p>
      <a:pPr>
        <a:defRPr>
          <a:latin typeface="EYInterstate Light" panose="02000506000000020004" pitchFamily="2" charset="0"/>
        </a:defRPr>
      </a:pPr>
      <a:endParaRPr lang="et-EE"/>
    </a:p>
  </c:txPr>
  <c:printSettings>
    <c:headerFooter/>
    <c:pageMargins b="0.75" l="0.7" r="0.7" t="0.75" header="0.3" footer="0.3"/>
    <c:pageSetup/>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EYInterstate Light" panose="02000506000000020004" pitchFamily="2" charset="0"/>
                <a:ea typeface="+mn-ea"/>
                <a:cs typeface="+mn-cs"/>
              </a:defRPr>
            </a:pPr>
            <a:r>
              <a:rPr lang="et-EE" sz="1200" b="1"/>
              <a:t>Keskmised</a:t>
            </a:r>
            <a:r>
              <a:rPr lang="et-EE" sz="1200" b="1" baseline="0"/>
              <a:t> h</a:t>
            </a:r>
            <a:r>
              <a:rPr lang="et-EE" sz="1200" b="1"/>
              <a:t>innangud põhieesmärkide lõikes</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EYInterstate Light" panose="02000506000000020004" pitchFamily="2" charset="0"/>
              <a:ea typeface="+mn-ea"/>
              <a:cs typeface="+mn-cs"/>
            </a:defRPr>
          </a:pPr>
          <a:endParaRPr lang="et-EE"/>
        </a:p>
      </c:txPr>
    </c:title>
    <c:autoTitleDeleted val="0"/>
    <c:plotArea>
      <c:layout/>
      <c:radarChart>
        <c:radarStyle val="marker"/>
        <c:varyColors val="0"/>
        <c:ser>
          <c:idx val="0"/>
          <c:order val="0"/>
          <c:spPr>
            <a:ln w="28575" cap="rnd">
              <a:solidFill>
                <a:srgbClr val="FFE600"/>
              </a:solidFill>
              <a:round/>
            </a:ln>
            <a:effectLst/>
          </c:spPr>
          <c:marker>
            <c:symbol val="circle"/>
            <c:size val="5"/>
            <c:spPr>
              <a:solidFill>
                <a:srgbClr val="FFE600"/>
              </a:solidFill>
              <a:ln w="9525">
                <a:solidFill>
                  <a:srgbClr val="FFE600"/>
                </a:solidFill>
              </a:ln>
              <a:effectLst/>
            </c:spPr>
          </c:marker>
          <c:cat>
            <c:strRef>
              <c:f>('7 Raport_hinnangud'!$B$7,'7 Raport_hinnangud'!$B$24,'7 Raport_hinnangud'!$B$36,'7 Raport_hinnangud'!$B$49,'7 Raport_hinnangud'!$B$67)</c:f>
              <c:strCache>
                <c:ptCount val="5"/>
                <c:pt idx="0">
                  <c:v>E1</c:v>
                </c:pt>
                <c:pt idx="1">
                  <c:v>E2</c:v>
                </c:pt>
                <c:pt idx="2">
                  <c:v>E3</c:v>
                </c:pt>
                <c:pt idx="3">
                  <c:v>E4</c:v>
                </c:pt>
                <c:pt idx="4">
                  <c:v>E5</c:v>
                </c:pt>
              </c:strCache>
            </c:strRef>
          </c:cat>
          <c:val>
            <c:numRef>
              <c:f>('7 Raport_hinnangud'!$D$7,'7 Raport_hinnangud'!$D$24,'7 Raport_hinnangud'!$D$36,'7 Raport_hinnangud'!$D$49,'7 Raport_hinnangud'!$D$67)</c:f>
              <c:numCache>
                <c:formatCode>0.0</c:formatCode>
                <c:ptCount val="5"/>
                <c:pt idx="0">
                  <c:v>0</c:v>
                </c:pt>
                <c:pt idx="1">
                  <c:v>3.0249999999999999</c:v>
                </c:pt>
                <c:pt idx="2">
                  <c:v>2.1111111111111112</c:v>
                </c:pt>
                <c:pt idx="3">
                  <c:v>2.0416666666666665</c:v>
                </c:pt>
                <c:pt idx="4">
                  <c:v>2.6666666666666665</c:v>
                </c:pt>
              </c:numCache>
            </c:numRef>
          </c:val>
          <c:extLst>
            <c:ext xmlns:c16="http://schemas.microsoft.com/office/drawing/2014/chart" uri="{C3380CC4-5D6E-409C-BE32-E72D297353CC}">
              <c16:uniqueId val="{00000000-729D-491F-BA2F-674C8AF8E6D7}"/>
            </c:ext>
          </c:extLst>
        </c:ser>
        <c:dLbls>
          <c:showLegendKey val="0"/>
          <c:showVal val="0"/>
          <c:showCatName val="0"/>
          <c:showSerName val="0"/>
          <c:showPercent val="0"/>
          <c:showBubbleSize val="0"/>
        </c:dLbls>
        <c:axId val="649718760"/>
        <c:axId val="649722680"/>
      </c:radarChart>
      <c:catAx>
        <c:axId val="649718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EYInterstate Light" panose="02000506000000020004" pitchFamily="2" charset="0"/>
                <a:ea typeface="+mn-ea"/>
                <a:cs typeface="+mn-cs"/>
              </a:defRPr>
            </a:pPr>
            <a:endParaRPr lang="et-EE"/>
          </a:p>
        </c:txPr>
        <c:crossAx val="649722680"/>
        <c:crosses val="autoZero"/>
        <c:auto val="1"/>
        <c:lblAlgn val="ctr"/>
        <c:lblOffset val="100"/>
        <c:noMultiLvlLbl val="0"/>
      </c:catAx>
      <c:valAx>
        <c:axId val="649722680"/>
        <c:scaling>
          <c:orientation val="minMax"/>
          <c:min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EYInterstate Light" panose="02000506000000020004" pitchFamily="2" charset="0"/>
                <a:ea typeface="+mn-ea"/>
                <a:cs typeface="+mn-cs"/>
              </a:defRPr>
            </a:pPr>
            <a:endParaRPr lang="et-EE"/>
          </a:p>
        </c:txPr>
        <c:crossAx val="649718760"/>
        <c:crosses val="autoZero"/>
        <c:crossBetween val="between"/>
        <c:maj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EYInterstate Light" panose="02000506000000020004" pitchFamily="2" charset="0"/>
        </a:defRPr>
      </a:pPr>
      <a:endParaRPr lang="et-EE"/>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EYInterstate Light" panose="02000506000000020004" pitchFamily="2" charset="0"/>
                <a:ea typeface="+mn-ea"/>
                <a:cs typeface="+mn-cs"/>
              </a:defRPr>
            </a:pPr>
            <a:r>
              <a:rPr lang="et-EE" sz="1000" b="1"/>
              <a:t>Eesmärgi E1 hinnangud</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EYInterstate Light" panose="02000506000000020004" pitchFamily="2" charset="0"/>
              <a:ea typeface="+mn-ea"/>
              <a:cs typeface="+mn-cs"/>
            </a:defRPr>
          </a:pPr>
          <a:endParaRPr lang="et-EE"/>
        </a:p>
      </c:txPr>
    </c:title>
    <c:autoTitleDeleted val="0"/>
    <c:plotArea>
      <c:layout>
        <c:manualLayout>
          <c:layoutTarget val="inner"/>
          <c:xMode val="edge"/>
          <c:yMode val="edge"/>
          <c:x val="8.5039525526135876E-2"/>
          <c:y val="0.13719185423365488"/>
          <c:w val="0.89732232453729655"/>
          <c:h val="0.69294748124330119"/>
        </c:manualLayout>
      </c:layout>
      <c:lineChart>
        <c:grouping val="standard"/>
        <c:varyColors val="0"/>
        <c:ser>
          <c:idx val="0"/>
          <c:order val="0"/>
          <c:tx>
            <c:strRef>
              <c:f>'7 Raport_hinnangud'!$J$8</c:f>
              <c:strCache>
                <c:ptCount val="1"/>
                <c:pt idx="0">
                  <c:v>3,5 - 4,0</c:v>
                </c:pt>
              </c:strCache>
            </c:strRef>
          </c:tx>
          <c:spPr>
            <a:ln w="28575" cap="rnd">
              <a:noFill/>
              <a:round/>
            </a:ln>
            <a:effectLst/>
          </c:spPr>
          <c:marker>
            <c:symbol val="square"/>
            <c:size val="9"/>
            <c:spPr>
              <a:solidFill>
                <a:srgbClr val="33CC33"/>
              </a:solidFill>
              <a:ln w="9525">
                <a:noFill/>
              </a:ln>
              <a:effectLst/>
            </c:spPr>
          </c:marker>
          <c:cat>
            <c:multiLvlStrRef>
              <c:f>('7 Raport_hinnangud'!$H$9:$I$12,'7 Raport_hinnangud'!$H$14:$I$18,'7 Raport_hinnangud'!$H$20:$I$23)</c:f>
              <c:multiLvlStrCache>
                <c:ptCount val="13"/>
                <c:lvl>
                  <c:pt idx="0">
                    <c:v>i1.1.1</c:v>
                  </c:pt>
                  <c:pt idx="1">
                    <c:v>i1.1.2</c:v>
                  </c:pt>
                  <c:pt idx="2">
                    <c:v>i1.1.3</c:v>
                  </c:pt>
                  <c:pt idx="3">
                    <c:v>i1.1.4</c:v>
                  </c:pt>
                  <c:pt idx="4">
                    <c:v>i1.2.1</c:v>
                  </c:pt>
                  <c:pt idx="5">
                    <c:v>i1.2.2</c:v>
                  </c:pt>
                  <c:pt idx="6">
                    <c:v>i1.2.3</c:v>
                  </c:pt>
                  <c:pt idx="7">
                    <c:v>i1.2.4</c:v>
                  </c:pt>
                  <c:pt idx="8">
                    <c:v>i1.2.5</c:v>
                  </c:pt>
                  <c:pt idx="9">
                    <c:v>i1.3.1</c:v>
                  </c:pt>
                  <c:pt idx="10">
                    <c:v>i1.3.2</c:v>
                  </c:pt>
                  <c:pt idx="11">
                    <c:v>i1.3.3</c:v>
                  </c:pt>
                  <c:pt idx="12">
                    <c:v>i1.3.4</c:v>
                  </c:pt>
                </c:lvl>
                <c:lvl>
                  <c:pt idx="0">
                    <c:v>E1.1</c:v>
                  </c:pt>
                  <c:pt idx="4">
                    <c:v>E1.2</c:v>
                  </c:pt>
                  <c:pt idx="9">
                    <c:v>E1.3</c:v>
                  </c:pt>
                </c:lvl>
              </c:multiLvlStrCache>
            </c:multiLvlStrRef>
          </c:cat>
          <c:val>
            <c:numRef>
              <c:f>('7 Raport_hinnangud'!$J$9:$J$12,'7 Raport_hinnangud'!$J$14:$J$18,'7 Raport_hinnangud'!$J$20:$J$23)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8D42-44B7-9473-9E31BCB5C191}"/>
            </c:ext>
          </c:extLst>
        </c:ser>
        <c:ser>
          <c:idx val="1"/>
          <c:order val="1"/>
          <c:tx>
            <c:strRef>
              <c:f>'7 Raport_hinnangud'!$K$8</c:f>
              <c:strCache>
                <c:ptCount val="1"/>
                <c:pt idx="0">
                  <c:v>2,5 - 3,5</c:v>
                </c:pt>
              </c:strCache>
            </c:strRef>
          </c:tx>
          <c:spPr>
            <a:ln w="28575" cap="rnd">
              <a:noFill/>
              <a:round/>
            </a:ln>
            <a:effectLst/>
          </c:spPr>
          <c:marker>
            <c:symbol val="square"/>
            <c:size val="9"/>
            <c:spPr>
              <a:solidFill>
                <a:srgbClr val="9FEF99"/>
              </a:solidFill>
              <a:ln w="9525">
                <a:noFill/>
              </a:ln>
              <a:effectLst/>
            </c:spPr>
          </c:marker>
          <c:cat>
            <c:multiLvlStrRef>
              <c:f>('7 Raport_hinnangud'!$H$9:$I$12,'7 Raport_hinnangud'!$H$14:$I$18,'7 Raport_hinnangud'!$H$20:$I$23)</c:f>
              <c:multiLvlStrCache>
                <c:ptCount val="13"/>
                <c:lvl>
                  <c:pt idx="0">
                    <c:v>i1.1.1</c:v>
                  </c:pt>
                  <c:pt idx="1">
                    <c:v>i1.1.2</c:v>
                  </c:pt>
                  <c:pt idx="2">
                    <c:v>i1.1.3</c:v>
                  </c:pt>
                  <c:pt idx="3">
                    <c:v>i1.1.4</c:v>
                  </c:pt>
                  <c:pt idx="4">
                    <c:v>i1.2.1</c:v>
                  </c:pt>
                  <c:pt idx="5">
                    <c:v>i1.2.2</c:v>
                  </c:pt>
                  <c:pt idx="6">
                    <c:v>i1.2.3</c:v>
                  </c:pt>
                  <c:pt idx="7">
                    <c:v>i1.2.4</c:v>
                  </c:pt>
                  <c:pt idx="8">
                    <c:v>i1.2.5</c:v>
                  </c:pt>
                  <c:pt idx="9">
                    <c:v>i1.3.1</c:v>
                  </c:pt>
                  <c:pt idx="10">
                    <c:v>i1.3.2</c:v>
                  </c:pt>
                  <c:pt idx="11">
                    <c:v>i1.3.3</c:v>
                  </c:pt>
                  <c:pt idx="12">
                    <c:v>i1.3.4</c:v>
                  </c:pt>
                </c:lvl>
                <c:lvl>
                  <c:pt idx="0">
                    <c:v>E1.1</c:v>
                  </c:pt>
                  <c:pt idx="4">
                    <c:v>E1.2</c:v>
                  </c:pt>
                  <c:pt idx="9">
                    <c:v>E1.3</c:v>
                  </c:pt>
                </c:lvl>
              </c:multiLvlStrCache>
            </c:multiLvlStrRef>
          </c:cat>
          <c:val>
            <c:numRef>
              <c:f>('7 Raport_hinnangud'!$K$9:$K$12,'7 Raport_hinnangud'!$K$14:$K$18,'7 Raport_hinnangud'!$K$20:$K$23)</c:f>
              <c:numCache>
                <c:formatCode>General</c:formatCode>
                <c:ptCount val="13"/>
                <c:pt idx="0">
                  <c:v>3.2</c:v>
                </c:pt>
                <c:pt idx="2">
                  <c:v>3</c:v>
                </c:pt>
                <c:pt idx="3">
                  <c:v>2.5</c:v>
                </c:pt>
                <c:pt idx="4">
                  <c:v>0</c:v>
                </c:pt>
                <c:pt idx="5">
                  <c:v>3</c:v>
                </c:pt>
                <c:pt idx="6">
                  <c:v>3</c:v>
                </c:pt>
                <c:pt idx="7">
                  <c:v>3</c:v>
                </c:pt>
                <c:pt idx="8">
                  <c:v>0</c:v>
                </c:pt>
                <c:pt idx="9">
                  <c:v>0</c:v>
                </c:pt>
                <c:pt idx="10">
                  <c:v>3</c:v>
                </c:pt>
                <c:pt idx="11">
                  <c:v>0</c:v>
                </c:pt>
                <c:pt idx="12">
                  <c:v>0</c:v>
                </c:pt>
              </c:numCache>
            </c:numRef>
          </c:val>
          <c:smooth val="0"/>
          <c:extLst>
            <c:ext xmlns:c16="http://schemas.microsoft.com/office/drawing/2014/chart" uri="{C3380CC4-5D6E-409C-BE32-E72D297353CC}">
              <c16:uniqueId val="{00000001-8D42-44B7-9473-9E31BCB5C191}"/>
            </c:ext>
          </c:extLst>
        </c:ser>
        <c:ser>
          <c:idx val="2"/>
          <c:order val="2"/>
          <c:tx>
            <c:strRef>
              <c:f>'7 Raport_hinnangud'!$L$8</c:f>
              <c:strCache>
                <c:ptCount val="1"/>
                <c:pt idx="0">
                  <c:v>1,5 - 2,5</c:v>
                </c:pt>
              </c:strCache>
            </c:strRef>
          </c:tx>
          <c:spPr>
            <a:ln w="28575" cap="rnd">
              <a:noFill/>
              <a:round/>
            </a:ln>
            <a:effectLst/>
          </c:spPr>
          <c:marker>
            <c:symbol val="square"/>
            <c:size val="9"/>
            <c:spPr>
              <a:solidFill>
                <a:srgbClr val="E6A48A"/>
              </a:solidFill>
              <a:ln w="9525">
                <a:noFill/>
              </a:ln>
              <a:effectLst/>
            </c:spPr>
          </c:marker>
          <c:cat>
            <c:multiLvlStrRef>
              <c:f>('7 Raport_hinnangud'!$H$9:$I$12,'7 Raport_hinnangud'!$H$14:$I$18,'7 Raport_hinnangud'!$H$20:$I$23)</c:f>
              <c:multiLvlStrCache>
                <c:ptCount val="13"/>
                <c:lvl>
                  <c:pt idx="0">
                    <c:v>i1.1.1</c:v>
                  </c:pt>
                  <c:pt idx="1">
                    <c:v>i1.1.2</c:v>
                  </c:pt>
                  <c:pt idx="2">
                    <c:v>i1.1.3</c:v>
                  </c:pt>
                  <c:pt idx="3">
                    <c:v>i1.1.4</c:v>
                  </c:pt>
                  <c:pt idx="4">
                    <c:v>i1.2.1</c:v>
                  </c:pt>
                  <c:pt idx="5">
                    <c:v>i1.2.2</c:v>
                  </c:pt>
                  <c:pt idx="6">
                    <c:v>i1.2.3</c:v>
                  </c:pt>
                  <c:pt idx="7">
                    <c:v>i1.2.4</c:v>
                  </c:pt>
                  <c:pt idx="8">
                    <c:v>i1.2.5</c:v>
                  </c:pt>
                  <c:pt idx="9">
                    <c:v>i1.3.1</c:v>
                  </c:pt>
                  <c:pt idx="10">
                    <c:v>i1.3.2</c:v>
                  </c:pt>
                  <c:pt idx="11">
                    <c:v>i1.3.3</c:v>
                  </c:pt>
                  <c:pt idx="12">
                    <c:v>i1.3.4</c:v>
                  </c:pt>
                </c:lvl>
                <c:lvl>
                  <c:pt idx="0">
                    <c:v>E1.1</c:v>
                  </c:pt>
                  <c:pt idx="4">
                    <c:v>E1.2</c:v>
                  </c:pt>
                  <c:pt idx="9">
                    <c:v>E1.3</c:v>
                  </c:pt>
                </c:lvl>
              </c:multiLvlStrCache>
            </c:multiLvlStrRef>
          </c:cat>
          <c:val>
            <c:numRef>
              <c:f>('7 Raport_hinnangud'!$L$9:$L$12,'7 Raport_hinnangud'!$L$14:$L$18,'7 Raport_hinnangud'!$L$20:$L$23)</c:f>
              <c:numCache>
                <c:formatCode>General</c:formatCode>
                <c:ptCount val="13"/>
                <c:pt idx="0">
                  <c:v>0</c:v>
                </c:pt>
                <c:pt idx="2">
                  <c:v>0</c:v>
                </c:pt>
                <c:pt idx="3">
                  <c:v>0</c:v>
                </c:pt>
                <c:pt idx="4">
                  <c:v>1.6666666666666667</c:v>
                </c:pt>
                <c:pt idx="5">
                  <c:v>0</c:v>
                </c:pt>
                <c:pt idx="6">
                  <c:v>0</c:v>
                </c:pt>
                <c:pt idx="7">
                  <c:v>0</c:v>
                </c:pt>
                <c:pt idx="8">
                  <c:v>2</c:v>
                </c:pt>
                <c:pt idx="9">
                  <c:v>2</c:v>
                </c:pt>
                <c:pt idx="10">
                  <c:v>0</c:v>
                </c:pt>
                <c:pt idx="11">
                  <c:v>2</c:v>
                </c:pt>
                <c:pt idx="12">
                  <c:v>0</c:v>
                </c:pt>
              </c:numCache>
            </c:numRef>
          </c:val>
          <c:smooth val="0"/>
          <c:extLst>
            <c:ext xmlns:c16="http://schemas.microsoft.com/office/drawing/2014/chart" uri="{C3380CC4-5D6E-409C-BE32-E72D297353CC}">
              <c16:uniqueId val="{00000002-8D42-44B7-9473-9E31BCB5C191}"/>
            </c:ext>
          </c:extLst>
        </c:ser>
        <c:ser>
          <c:idx val="3"/>
          <c:order val="3"/>
          <c:tx>
            <c:strRef>
              <c:f>'7 Raport_hinnangud'!$M$8</c:f>
              <c:strCache>
                <c:ptCount val="1"/>
                <c:pt idx="0">
                  <c:v>1 - 1,5</c:v>
                </c:pt>
              </c:strCache>
            </c:strRef>
          </c:tx>
          <c:spPr>
            <a:ln w="25400" cap="rnd">
              <a:noFill/>
              <a:round/>
            </a:ln>
            <a:effectLst/>
          </c:spPr>
          <c:marker>
            <c:symbol val="square"/>
            <c:size val="9"/>
            <c:spPr>
              <a:solidFill>
                <a:srgbClr val="FF3300"/>
              </a:solidFill>
              <a:ln w="9525">
                <a:noFill/>
              </a:ln>
              <a:effectLst/>
            </c:spPr>
          </c:marker>
          <c:val>
            <c:numRef>
              <c:f>('7 Raport_hinnangud'!$M$9:$M$13,'7 Raport_hinnangud'!$M$15:$M$18,'7 Raport_hinnangud'!$M$20:$M$23)</c:f>
              <c:numCache>
                <c:formatCode>General</c:formatCode>
                <c:ptCount val="13"/>
                <c:pt idx="0">
                  <c:v>0</c:v>
                </c:pt>
                <c:pt idx="2">
                  <c:v>0</c:v>
                </c:pt>
                <c:pt idx="3">
                  <c:v>0</c:v>
                </c:pt>
                <c:pt idx="5">
                  <c:v>0</c:v>
                </c:pt>
                <c:pt idx="6">
                  <c:v>0</c:v>
                </c:pt>
                <c:pt idx="7">
                  <c:v>0</c:v>
                </c:pt>
                <c:pt idx="8">
                  <c:v>0</c:v>
                </c:pt>
                <c:pt idx="9">
                  <c:v>0</c:v>
                </c:pt>
                <c:pt idx="10">
                  <c:v>0</c:v>
                </c:pt>
                <c:pt idx="11">
                  <c:v>0</c:v>
                </c:pt>
                <c:pt idx="12">
                  <c:v>1</c:v>
                </c:pt>
              </c:numCache>
            </c:numRef>
          </c:val>
          <c:smooth val="0"/>
          <c:extLst>
            <c:ext xmlns:c16="http://schemas.microsoft.com/office/drawing/2014/chart" uri="{C3380CC4-5D6E-409C-BE32-E72D297353CC}">
              <c16:uniqueId val="{00000003-8D42-44B7-9473-9E31BCB5C191}"/>
            </c:ext>
          </c:extLst>
        </c:ser>
        <c:ser>
          <c:idx val="4"/>
          <c:order val="4"/>
          <c:tx>
            <c:strRef>
              <c:f>'7 Raport_hinnangud'!$N$8</c:f>
              <c:strCache>
                <c:ptCount val="1"/>
                <c:pt idx="0">
                  <c:v>Eesmärgi keskmine</c:v>
                </c:pt>
              </c:strCache>
            </c:strRef>
          </c:tx>
          <c:spPr>
            <a:ln w="25400" cap="rnd">
              <a:solidFill>
                <a:schemeClr val="bg1">
                  <a:lumMod val="50000"/>
                </a:schemeClr>
              </a:solidFill>
              <a:round/>
            </a:ln>
            <a:effectLst/>
          </c:spPr>
          <c:marker>
            <c:symbol val="none"/>
          </c:marker>
          <c:val>
            <c:numRef>
              <c:f>('7 Raport_hinnangud'!$N$9:$N$12,'7 Raport_hinnangud'!$N$14:$N$18,'7 Raport_hinnangud'!$N$20:$N$23)</c:f>
              <c:numCache>
                <c:formatCode>0.000</c:formatCode>
                <c:ptCount val="13"/>
                <c:pt idx="0">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4-8D42-44B7-9473-9E31BCB5C191}"/>
            </c:ext>
          </c:extLst>
        </c:ser>
        <c:dLbls>
          <c:showLegendKey val="0"/>
          <c:showVal val="0"/>
          <c:showCatName val="0"/>
          <c:showSerName val="0"/>
          <c:showPercent val="0"/>
          <c:showBubbleSize val="0"/>
        </c:dLbls>
        <c:marker val="1"/>
        <c:smooth val="0"/>
        <c:axId val="649720328"/>
        <c:axId val="649721112"/>
      </c:lineChart>
      <c:catAx>
        <c:axId val="6497203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EYInterstate Light" panose="02000506000000020004" pitchFamily="2" charset="0"/>
                <a:ea typeface="+mn-ea"/>
                <a:cs typeface="+mn-cs"/>
              </a:defRPr>
            </a:pPr>
            <a:endParaRPr lang="et-EE"/>
          </a:p>
        </c:txPr>
        <c:crossAx val="649721112"/>
        <c:crosses val="autoZero"/>
        <c:auto val="1"/>
        <c:lblAlgn val="ctr"/>
        <c:lblOffset val="100"/>
        <c:noMultiLvlLbl val="0"/>
      </c:catAx>
      <c:valAx>
        <c:axId val="649721112"/>
        <c:scaling>
          <c:orientation val="minMax"/>
          <c:max val="4"/>
          <c:min val="1"/>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49720328"/>
        <c:crosses val="autoZero"/>
        <c:crossBetween val="between"/>
        <c:majorUnit val="1"/>
      </c:val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68512571954501644"/>
          <c:y val="0.44492594374256272"/>
          <c:w val="0.28439803216524345"/>
          <c:h val="7.1562565933277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EYInterstate Light" panose="02000506000000020004" pitchFamily="2" charset="0"/>
              <a:ea typeface="+mn-ea"/>
              <a:cs typeface="+mn-cs"/>
            </a:defRPr>
          </a:pPr>
          <a:endParaRPr lang="et-EE"/>
        </a:p>
      </c:txPr>
    </c:legend>
    <c:plotVisOnly val="1"/>
    <c:dispBlanksAs val="gap"/>
    <c:showDLblsOverMax val="0"/>
  </c:chart>
  <c:spPr>
    <a:solidFill>
      <a:schemeClr val="bg1"/>
    </a:solidFill>
    <a:ln w="9525" cap="flat" cmpd="sng" algn="ctr">
      <a:noFill/>
      <a:round/>
    </a:ln>
    <a:effectLst/>
  </c:spPr>
  <c:txPr>
    <a:bodyPr/>
    <a:lstStyle/>
    <a:p>
      <a:pPr>
        <a:defRPr>
          <a:latin typeface="EYInterstate Light" panose="02000506000000020004" pitchFamily="2" charset="0"/>
        </a:defRPr>
      </a:pPr>
      <a:endParaRPr lang="et-EE"/>
    </a:p>
  </c:txPr>
  <c:printSettings>
    <c:headerFooter/>
    <c:pageMargins b="0.75" l="0.7" r="0.7" t="0.75" header="0.3" footer="0.3"/>
    <c:pageSetup/>
  </c:printSettings>
  <c:userShapes r:id="rId3"/>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EYInterstate Light" panose="02000506000000020004" pitchFamily="2" charset="0"/>
                <a:ea typeface="+mn-ea"/>
                <a:cs typeface="+mn-cs"/>
              </a:defRPr>
            </a:pPr>
            <a:r>
              <a:rPr lang="et-EE" sz="1000" b="1"/>
              <a:t>Eesmärgi E2 hinnangud</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EYInterstate Light" panose="02000506000000020004" pitchFamily="2" charset="0"/>
              <a:ea typeface="+mn-ea"/>
              <a:cs typeface="+mn-cs"/>
            </a:defRPr>
          </a:pPr>
          <a:endParaRPr lang="et-EE"/>
        </a:p>
      </c:txPr>
    </c:title>
    <c:autoTitleDeleted val="0"/>
    <c:plotArea>
      <c:layout>
        <c:manualLayout>
          <c:layoutTarget val="inner"/>
          <c:xMode val="edge"/>
          <c:yMode val="edge"/>
          <c:x val="8.0470528735547942E-2"/>
          <c:y val="0.13719185423365488"/>
          <c:w val="0.90189114877140841"/>
          <c:h val="0.69294748124330119"/>
        </c:manualLayout>
      </c:layout>
      <c:lineChart>
        <c:grouping val="standard"/>
        <c:varyColors val="0"/>
        <c:ser>
          <c:idx val="0"/>
          <c:order val="0"/>
          <c:tx>
            <c:strRef>
              <c:f>'7 Raport_hinnangud'!$J$8</c:f>
              <c:strCache>
                <c:ptCount val="1"/>
                <c:pt idx="0">
                  <c:v>3,5 - 4,0</c:v>
                </c:pt>
              </c:strCache>
            </c:strRef>
          </c:tx>
          <c:spPr>
            <a:ln w="28575" cap="rnd">
              <a:noFill/>
              <a:round/>
            </a:ln>
            <a:effectLst/>
          </c:spPr>
          <c:marker>
            <c:symbol val="square"/>
            <c:size val="9"/>
            <c:spPr>
              <a:solidFill>
                <a:srgbClr val="33CC33"/>
              </a:solidFill>
              <a:ln w="9525">
                <a:noFill/>
              </a:ln>
              <a:effectLst/>
            </c:spPr>
          </c:marker>
          <c:cat>
            <c:multiLvlStrRef>
              <c:f>('7 Raport_hinnangud'!$H$26:$I$30,'7 Raport_hinnangud'!$H$32:$I$32,'7 Raport_hinnangud'!$H$34:$I$35)</c:f>
              <c:multiLvlStrCache>
                <c:ptCount val="8"/>
                <c:lvl>
                  <c:pt idx="0">
                    <c:v>i2.1.2</c:v>
                  </c:pt>
                  <c:pt idx="1">
                    <c:v>i2.1.3</c:v>
                  </c:pt>
                  <c:pt idx="2">
                    <c:v>i2.1.4</c:v>
                  </c:pt>
                  <c:pt idx="3">
                    <c:v>i2.1.5</c:v>
                  </c:pt>
                  <c:pt idx="4">
                    <c:v>i2.1.6</c:v>
                  </c:pt>
                  <c:pt idx="5">
                    <c:v>i2.2.1</c:v>
                  </c:pt>
                  <c:pt idx="6">
                    <c:v>i2.3.1</c:v>
                  </c:pt>
                  <c:pt idx="7">
                    <c:v>i2.3.2</c:v>
                  </c:pt>
                </c:lvl>
                <c:lvl>
                  <c:pt idx="0">
                    <c:v>E2.1</c:v>
                  </c:pt>
                  <c:pt idx="5">
                    <c:v>E2.2</c:v>
                  </c:pt>
                  <c:pt idx="6">
                    <c:v>E2.3</c:v>
                  </c:pt>
                </c:lvl>
              </c:multiLvlStrCache>
            </c:multiLvlStrRef>
          </c:cat>
          <c:val>
            <c:numRef>
              <c:f>('7 Raport_hinnangud'!$J$26:$J$30,'7 Raport_hinnangud'!$J$32,'7 Raport_hinnangud'!$J$34:$J$35)</c:f>
              <c:numCache>
                <c:formatCode>General</c:formatCode>
                <c:ptCount val="8"/>
                <c:pt idx="0">
                  <c:v>0</c:v>
                </c:pt>
                <c:pt idx="1">
                  <c:v>0</c:v>
                </c:pt>
                <c:pt idx="2">
                  <c:v>0</c:v>
                </c:pt>
                <c:pt idx="3">
                  <c:v>0</c:v>
                </c:pt>
                <c:pt idx="4">
                  <c:v>4</c:v>
                </c:pt>
                <c:pt idx="5">
                  <c:v>0</c:v>
                </c:pt>
                <c:pt idx="6">
                  <c:v>0</c:v>
                </c:pt>
                <c:pt idx="7">
                  <c:v>0</c:v>
                </c:pt>
              </c:numCache>
            </c:numRef>
          </c:val>
          <c:smooth val="0"/>
          <c:extLst>
            <c:ext xmlns:c16="http://schemas.microsoft.com/office/drawing/2014/chart" uri="{C3380CC4-5D6E-409C-BE32-E72D297353CC}">
              <c16:uniqueId val="{00000000-FC3D-42D6-BAD2-AB6FEE4BF88B}"/>
            </c:ext>
          </c:extLst>
        </c:ser>
        <c:ser>
          <c:idx val="1"/>
          <c:order val="1"/>
          <c:tx>
            <c:strRef>
              <c:f>'7 Raport_hinnangud'!$K$8</c:f>
              <c:strCache>
                <c:ptCount val="1"/>
                <c:pt idx="0">
                  <c:v>2,5 - 3,5</c:v>
                </c:pt>
              </c:strCache>
            </c:strRef>
          </c:tx>
          <c:spPr>
            <a:ln w="28575" cap="rnd">
              <a:noFill/>
              <a:round/>
            </a:ln>
            <a:effectLst/>
          </c:spPr>
          <c:marker>
            <c:symbol val="square"/>
            <c:size val="9"/>
            <c:spPr>
              <a:solidFill>
                <a:srgbClr val="9FEF99"/>
              </a:solidFill>
              <a:ln w="9525">
                <a:noFill/>
              </a:ln>
              <a:effectLst/>
            </c:spPr>
          </c:marker>
          <c:cat>
            <c:multiLvlStrRef>
              <c:f>('7 Raport_hinnangud'!$H$26:$I$30,'7 Raport_hinnangud'!$H$32:$I$32,'7 Raport_hinnangud'!$H$34:$I$35)</c:f>
              <c:multiLvlStrCache>
                <c:ptCount val="8"/>
                <c:lvl>
                  <c:pt idx="0">
                    <c:v>i2.1.2</c:v>
                  </c:pt>
                  <c:pt idx="1">
                    <c:v>i2.1.3</c:v>
                  </c:pt>
                  <c:pt idx="2">
                    <c:v>i2.1.4</c:v>
                  </c:pt>
                  <c:pt idx="3">
                    <c:v>i2.1.5</c:v>
                  </c:pt>
                  <c:pt idx="4">
                    <c:v>i2.1.6</c:v>
                  </c:pt>
                  <c:pt idx="5">
                    <c:v>i2.2.1</c:v>
                  </c:pt>
                  <c:pt idx="6">
                    <c:v>i2.3.1</c:v>
                  </c:pt>
                  <c:pt idx="7">
                    <c:v>i2.3.2</c:v>
                  </c:pt>
                </c:lvl>
                <c:lvl>
                  <c:pt idx="0">
                    <c:v>E2.1</c:v>
                  </c:pt>
                  <c:pt idx="5">
                    <c:v>E2.2</c:v>
                  </c:pt>
                  <c:pt idx="6">
                    <c:v>E2.3</c:v>
                  </c:pt>
                </c:lvl>
              </c:multiLvlStrCache>
            </c:multiLvlStrRef>
          </c:cat>
          <c:val>
            <c:numRef>
              <c:f>('7 Raport_hinnangud'!$K$26:$K$30,'7 Raport_hinnangud'!$K$32,'7 Raport_hinnangud'!$K$34:$K$35)</c:f>
              <c:numCache>
                <c:formatCode>General</c:formatCode>
                <c:ptCount val="8"/>
                <c:pt idx="0">
                  <c:v>3</c:v>
                </c:pt>
                <c:pt idx="1">
                  <c:v>3</c:v>
                </c:pt>
                <c:pt idx="2">
                  <c:v>3</c:v>
                </c:pt>
                <c:pt idx="3">
                  <c:v>3</c:v>
                </c:pt>
                <c:pt idx="4">
                  <c:v>0</c:v>
                </c:pt>
                <c:pt idx="5">
                  <c:v>3</c:v>
                </c:pt>
                <c:pt idx="6">
                  <c:v>2.75</c:v>
                </c:pt>
                <c:pt idx="7">
                  <c:v>3</c:v>
                </c:pt>
              </c:numCache>
            </c:numRef>
          </c:val>
          <c:smooth val="0"/>
          <c:extLst>
            <c:ext xmlns:c16="http://schemas.microsoft.com/office/drawing/2014/chart" uri="{C3380CC4-5D6E-409C-BE32-E72D297353CC}">
              <c16:uniqueId val="{00000001-FC3D-42D6-BAD2-AB6FEE4BF88B}"/>
            </c:ext>
          </c:extLst>
        </c:ser>
        <c:ser>
          <c:idx val="2"/>
          <c:order val="2"/>
          <c:tx>
            <c:strRef>
              <c:f>'7 Raport_hinnangud'!$L$8</c:f>
              <c:strCache>
                <c:ptCount val="1"/>
                <c:pt idx="0">
                  <c:v>1,5 - 2,5</c:v>
                </c:pt>
              </c:strCache>
            </c:strRef>
          </c:tx>
          <c:spPr>
            <a:ln w="28575" cap="rnd">
              <a:noFill/>
              <a:round/>
            </a:ln>
            <a:effectLst/>
          </c:spPr>
          <c:marker>
            <c:symbol val="square"/>
            <c:size val="9"/>
            <c:spPr>
              <a:solidFill>
                <a:srgbClr val="E6A48A"/>
              </a:solidFill>
              <a:ln w="9525">
                <a:noFill/>
              </a:ln>
              <a:effectLst/>
            </c:spPr>
          </c:marker>
          <c:cat>
            <c:multiLvlStrRef>
              <c:f>('7 Raport_hinnangud'!$H$26:$I$30,'7 Raport_hinnangud'!$H$32:$I$32,'7 Raport_hinnangud'!$H$34:$I$35)</c:f>
              <c:multiLvlStrCache>
                <c:ptCount val="8"/>
                <c:lvl>
                  <c:pt idx="0">
                    <c:v>i2.1.2</c:v>
                  </c:pt>
                  <c:pt idx="1">
                    <c:v>i2.1.3</c:v>
                  </c:pt>
                  <c:pt idx="2">
                    <c:v>i2.1.4</c:v>
                  </c:pt>
                  <c:pt idx="3">
                    <c:v>i2.1.5</c:v>
                  </c:pt>
                  <c:pt idx="4">
                    <c:v>i2.1.6</c:v>
                  </c:pt>
                  <c:pt idx="5">
                    <c:v>i2.2.1</c:v>
                  </c:pt>
                  <c:pt idx="6">
                    <c:v>i2.3.1</c:v>
                  </c:pt>
                  <c:pt idx="7">
                    <c:v>i2.3.2</c:v>
                  </c:pt>
                </c:lvl>
                <c:lvl>
                  <c:pt idx="0">
                    <c:v>E2.1</c:v>
                  </c:pt>
                  <c:pt idx="5">
                    <c:v>E2.2</c:v>
                  </c:pt>
                  <c:pt idx="6">
                    <c:v>E2.3</c:v>
                  </c:pt>
                </c:lvl>
              </c:multiLvlStrCache>
            </c:multiLvlStrRef>
          </c:cat>
          <c:val>
            <c:numRef>
              <c:f>('7 Raport_hinnangud'!$L$26:$L$30,'7 Raport_hinnangud'!$L$32,'7 Raport_hinnangud'!$L$34:$L$35)</c:f>
              <c:numCache>
                <c:formatCode>General</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2-FC3D-42D6-BAD2-AB6FEE4BF88B}"/>
            </c:ext>
          </c:extLst>
        </c:ser>
        <c:ser>
          <c:idx val="3"/>
          <c:order val="3"/>
          <c:tx>
            <c:strRef>
              <c:f>'7 Raport_hinnangud'!$M$8</c:f>
              <c:strCache>
                <c:ptCount val="1"/>
                <c:pt idx="0">
                  <c:v>1 - 1,5</c:v>
                </c:pt>
              </c:strCache>
            </c:strRef>
          </c:tx>
          <c:spPr>
            <a:ln w="25400" cap="rnd">
              <a:noFill/>
              <a:round/>
            </a:ln>
            <a:effectLst/>
          </c:spPr>
          <c:marker>
            <c:symbol val="square"/>
            <c:size val="9"/>
            <c:spPr>
              <a:solidFill>
                <a:srgbClr val="FF3300"/>
              </a:solidFill>
              <a:ln w="9525">
                <a:noFill/>
              </a:ln>
              <a:effectLst/>
            </c:spPr>
          </c:marker>
          <c:cat>
            <c:multiLvlStrRef>
              <c:f>('7 Raport_hinnangud'!$H$26:$I$30,'7 Raport_hinnangud'!$H$32:$I$32,'7 Raport_hinnangud'!$H$34:$I$35)</c:f>
              <c:multiLvlStrCache>
                <c:ptCount val="8"/>
                <c:lvl>
                  <c:pt idx="0">
                    <c:v>i2.1.2</c:v>
                  </c:pt>
                  <c:pt idx="1">
                    <c:v>i2.1.3</c:v>
                  </c:pt>
                  <c:pt idx="2">
                    <c:v>i2.1.4</c:v>
                  </c:pt>
                  <c:pt idx="3">
                    <c:v>i2.1.5</c:v>
                  </c:pt>
                  <c:pt idx="4">
                    <c:v>i2.1.6</c:v>
                  </c:pt>
                  <c:pt idx="5">
                    <c:v>i2.2.1</c:v>
                  </c:pt>
                  <c:pt idx="6">
                    <c:v>i2.3.1</c:v>
                  </c:pt>
                  <c:pt idx="7">
                    <c:v>i2.3.2</c:v>
                  </c:pt>
                </c:lvl>
                <c:lvl>
                  <c:pt idx="0">
                    <c:v>E2.1</c:v>
                  </c:pt>
                  <c:pt idx="5">
                    <c:v>E2.2</c:v>
                  </c:pt>
                  <c:pt idx="6">
                    <c:v>E2.3</c:v>
                  </c:pt>
                </c:lvl>
              </c:multiLvlStrCache>
            </c:multiLvlStrRef>
          </c:cat>
          <c:val>
            <c:numRef>
              <c:f>('7 Raport_hinnangud'!$M$26:$M$30,'7 Raport_hinnangud'!$M$32,'7 Raport_hinnangud'!$M$34:$M$35)</c:f>
              <c:numCache>
                <c:formatCode>General</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3-FC3D-42D6-BAD2-AB6FEE4BF88B}"/>
            </c:ext>
          </c:extLst>
        </c:ser>
        <c:ser>
          <c:idx val="4"/>
          <c:order val="4"/>
          <c:tx>
            <c:strRef>
              <c:f>'7 Raport_hinnangud'!$N$8</c:f>
              <c:strCache>
                <c:ptCount val="1"/>
                <c:pt idx="0">
                  <c:v>Eesmärgi keskmine</c:v>
                </c:pt>
              </c:strCache>
            </c:strRef>
          </c:tx>
          <c:spPr>
            <a:ln w="25400" cap="rnd">
              <a:solidFill>
                <a:schemeClr val="bg1">
                  <a:lumMod val="50000"/>
                </a:schemeClr>
              </a:solidFill>
              <a:round/>
            </a:ln>
            <a:effectLst/>
          </c:spPr>
          <c:marker>
            <c:symbol val="none"/>
          </c:marker>
          <c:cat>
            <c:multiLvlStrRef>
              <c:f>('7 Raport_hinnangud'!$H$26:$I$30,'7 Raport_hinnangud'!$H$32:$I$32,'7 Raport_hinnangud'!$H$34:$I$35)</c:f>
              <c:multiLvlStrCache>
                <c:ptCount val="8"/>
                <c:lvl>
                  <c:pt idx="0">
                    <c:v>i2.1.2</c:v>
                  </c:pt>
                  <c:pt idx="1">
                    <c:v>i2.1.3</c:v>
                  </c:pt>
                  <c:pt idx="2">
                    <c:v>i2.1.4</c:v>
                  </c:pt>
                  <c:pt idx="3">
                    <c:v>i2.1.5</c:v>
                  </c:pt>
                  <c:pt idx="4">
                    <c:v>i2.1.6</c:v>
                  </c:pt>
                  <c:pt idx="5">
                    <c:v>i2.2.1</c:v>
                  </c:pt>
                  <c:pt idx="6">
                    <c:v>i2.3.1</c:v>
                  </c:pt>
                  <c:pt idx="7">
                    <c:v>i2.3.2</c:v>
                  </c:pt>
                </c:lvl>
                <c:lvl>
                  <c:pt idx="0">
                    <c:v>E2.1</c:v>
                  </c:pt>
                  <c:pt idx="5">
                    <c:v>E2.2</c:v>
                  </c:pt>
                  <c:pt idx="6">
                    <c:v>E2.3</c:v>
                  </c:pt>
                </c:lvl>
              </c:multiLvlStrCache>
            </c:multiLvlStrRef>
          </c:cat>
          <c:val>
            <c:numRef>
              <c:f>('7 Raport_hinnangud'!$N$26:$N$30,'7 Raport_hinnangud'!$N$32,'7 Raport_hinnangud'!$N$34:$N$35)</c:f>
              <c:numCache>
                <c:formatCode>0.000</c:formatCode>
                <c:ptCount val="8"/>
                <c:pt idx="0">
                  <c:v>3.0249999999999999</c:v>
                </c:pt>
                <c:pt idx="1">
                  <c:v>3.0249999999999999</c:v>
                </c:pt>
                <c:pt idx="2">
                  <c:v>3.0249999999999999</c:v>
                </c:pt>
                <c:pt idx="3">
                  <c:v>3.0249999999999999</c:v>
                </c:pt>
                <c:pt idx="4">
                  <c:v>3.0249999999999999</c:v>
                </c:pt>
                <c:pt idx="5">
                  <c:v>3.0249999999999999</c:v>
                </c:pt>
                <c:pt idx="6">
                  <c:v>3.0249999999999999</c:v>
                </c:pt>
                <c:pt idx="7">
                  <c:v>3.0249999999999999</c:v>
                </c:pt>
              </c:numCache>
            </c:numRef>
          </c:val>
          <c:smooth val="0"/>
          <c:extLst>
            <c:ext xmlns:c16="http://schemas.microsoft.com/office/drawing/2014/chart" uri="{C3380CC4-5D6E-409C-BE32-E72D297353CC}">
              <c16:uniqueId val="{00000004-FC3D-42D6-BAD2-AB6FEE4BF88B}"/>
            </c:ext>
          </c:extLst>
        </c:ser>
        <c:dLbls>
          <c:showLegendKey val="0"/>
          <c:showVal val="0"/>
          <c:showCatName val="0"/>
          <c:showSerName val="0"/>
          <c:showPercent val="0"/>
          <c:showBubbleSize val="0"/>
        </c:dLbls>
        <c:marker val="1"/>
        <c:smooth val="0"/>
        <c:axId val="649712880"/>
        <c:axId val="649725424"/>
      </c:lineChart>
      <c:catAx>
        <c:axId val="6497128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EYInterstate Light" panose="02000506000000020004" pitchFamily="2" charset="0"/>
                <a:ea typeface="+mn-ea"/>
                <a:cs typeface="+mn-cs"/>
              </a:defRPr>
            </a:pPr>
            <a:endParaRPr lang="et-EE"/>
          </a:p>
        </c:txPr>
        <c:crossAx val="649725424"/>
        <c:crosses val="autoZero"/>
        <c:auto val="1"/>
        <c:lblAlgn val="ctr"/>
        <c:lblOffset val="100"/>
        <c:noMultiLvlLbl val="0"/>
      </c:catAx>
      <c:valAx>
        <c:axId val="649725424"/>
        <c:scaling>
          <c:orientation val="minMax"/>
          <c:max val="4"/>
          <c:min val="1"/>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49712880"/>
        <c:crosses val="autoZero"/>
        <c:crossBetween val="between"/>
        <c:majorUnit val="1"/>
      </c:val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66813871050791929"/>
          <c:y val="0.50494737996978678"/>
          <c:w val="0.29948041738856368"/>
          <c:h val="7.1562565933277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EYInterstate Light" panose="02000506000000020004" pitchFamily="2" charset="0"/>
              <a:ea typeface="+mn-ea"/>
              <a:cs typeface="+mn-cs"/>
            </a:defRPr>
          </a:pPr>
          <a:endParaRPr lang="et-EE"/>
        </a:p>
      </c:txPr>
    </c:legend>
    <c:plotVisOnly val="1"/>
    <c:dispBlanksAs val="gap"/>
    <c:showDLblsOverMax val="0"/>
  </c:chart>
  <c:spPr>
    <a:solidFill>
      <a:schemeClr val="bg1"/>
    </a:solidFill>
    <a:ln w="9525" cap="flat" cmpd="sng" algn="ctr">
      <a:noFill/>
      <a:round/>
    </a:ln>
    <a:effectLst/>
  </c:spPr>
  <c:txPr>
    <a:bodyPr/>
    <a:lstStyle/>
    <a:p>
      <a:pPr>
        <a:defRPr>
          <a:latin typeface="EYInterstate Light" panose="02000506000000020004" pitchFamily="2" charset="0"/>
        </a:defRPr>
      </a:pPr>
      <a:endParaRPr lang="et-EE"/>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'3 SISESTUSVORM'!$C$30</c:f>
              <c:strCache>
                <c:ptCount val="1"/>
                <c:pt idx="0">
                  <c:v>sisseränne (EE sisene ja välismaine kokku)</c:v>
                </c:pt>
              </c:strCache>
            </c:strRef>
          </c:tx>
          <c:spPr>
            <a:solidFill>
              <a:srgbClr val="FFE600"/>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SISESTUSVORM'!$D$27:$K$27</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SISESTUSVORM'!$D$30:$J$30</c:f>
              <c:numCache>
                <c:formatCode>#,##0</c:formatCode>
                <c:ptCount val="7"/>
                <c:pt idx="6">
                  <c:v>147</c:v>
                </c:pt>
              </c:numCache>
            </c:numRef>
          </c:val>
          <c:extLst>
            <c:ext xmlns:c16="http://schemas.microsoft.com/office/drawing/2014/chart" uri="{C3380CC4-5D6E-409C-BE32-E72D297353CC}">
              <c16:uniqueId val="{00000000-60D1-43E4-BCE9-5DD071468D59}"/>
            </c:ext>
          </c:extLst>
        </c:ser>
        <c:ser>
          <c:idx val="1"/>
          <c:order val="1"/>
          <c:tx>
            <c:strRef>
              <c:f>'3 SISESTUSVORM'!$C$31</c:f>
              <c:strCache>
                <c:ptCount val="1"/>
                <c:pt idx="0">
                  <c:v>väljaränne (EE sisene ja välismaine kokku)</c:v>
                </c:pt>
              </c:strCache>
            </c:strRef>
          </c:tx>
          <c:spPr>
            <a:solidFill>
              <a:srgbClr val="7F7E82"/>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SISESTUSVORM'!$D$27:$K$27</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SISESTUSVORM'!$D$31:$J$31</c:f>
              <c:numCache>
                <c:formatCode>#,##0</c:formatCode>
                <c:ptCount val="7"/>
                <c:pt idx="6">
                  <c:v>224</c:v>
                </c:pt>
              </c:numCache>
            </c:numRef>
          </c:val>
          <c:extLst>
            <c:ext xmlns:c16="http://schemas.microsoft.com/office/drawing/2014/chart" uri="{C3380CC4-5D6E-409C-BE32-E72D297353CC}">
              <c16:uniqueId val="{00000001-60D1-43E4-BCE9-5DD071468D59}"/>
            </c:ext>
          </c:extLst>
        </c:ser>
        <c:dLbls>
          <c:showLegendKey val="0"/>
          <c:showVal val="0"/>
          <c:showCatName val="0"/>
          <c:showSerName val="0"/>
          <c:showPercent val="0"/>
          <c:showBubbleSize val="0"/>
        </c:dLbls>
        <c:gapWidth val="100"/>
        <c:axId val="600802912"/>
        <c:axId val="600802520"/>
      </c:barChart>
      <c:catAx>
        <c:axId val="600802912"/>
        <c:scaling>
          <c:orientation val="minMax"/>
        </c:scaling>
        <c:delete val="0"/>
        <c:axPos val="b"/>
        <c:numFmt formatCode="General" sourceLinked="1"/>
        <c:majorTickMark val="out"/>
        <c:minorTickMark val="none"/>
        <c:tickLblPos val="low"/>
        <c:spPr>
          <a:ln>
            <a:solidFill>
              <a:srgbClr val="000000"/>
            </a:solidFill>
            <a:prstDash val="solid"/>
          </a:ln>
        </c:spPr>
        <c:crossAx val="600802520"/>
        <c:crosses val="autoZero"/>
        <c:auto val="1"/>
        <c:lblAlgn val="ctr"/>
        <c:lblOffset val="100"/>
        <c:noMultiLvlLbl val="0"/>
      </c:catAx>
      <c:valAx>
        <c:axId val="600802520"/>
        <c:scaling>
          <c:orientation val="minMax"/>
        </c:scaling>
        <c:delete val="0"/>
        <c:axPos val="l"/>
        <c:title>
          <c:tx>
            <c:rich>
              <a:bodyPr/>
              <a:lstStyle/>
              <a:p>
                <a:pPr>
                  <a:defRPr>
                    <a:latin typeface="EYInterstate Light" panose="02000506000000020004" pitchFamily="2" charset="0"/>
                  </a:defRPr>
                </a:pPr>
                <a:r>
                  <a:rPr lang="et-EE">
                    <a:latin typeface="EYInterstate Light" panose="02000506000000020004" pitchFamily="2" charset="0"/>
                  </a:rPr>
                  <a:t>inimeste arv</a:t>
                </a:r>
              </a:p>
            </c:rich>
          </c:tx>
          <c:overlay val="0"/>
        </c:title>
        <c:numFmt formatCode="#,##0" sourceLinked="0"/>
        <c:majorTickMark val="out"/>
        <c:minorTickMark val="none"/>
        <c:tickLblPos val="low"/>
        <c:spPr>
          <a:ln>
            <a:solidFill>
              <a:srgbClr val="000000"/>
            </a:solidFill>
            <a:prstDash val="solid"/>
          </a:ln>
        </c:spPr>
        <c:crossAx val="600802912"/>
        <c:crosses val="autoZero"/>
        <c:crossBetween val="between"/>
      </c:valAx>
      <c:spPr>
        <a:solidFill>
          <a:srgbClr val="FFFFFF"/>
        </a:solidFill>
        <a:ln w="25400">
          <a:noFill/>
        </a:ln>
      </c:spPr>
    </c:plotArea>
    <c:legend>
      <c:legendPos val="b"/>
      <c:overlay val="0"/>
      <c:spPr>
        <a:ln w="25400">
          <a:noFill/>
        </a:ln>
      </c:spPr>
      <c:txPr>
        <a:bodyPr/>
        <a:lstStyle/>
        <a:p>
          <a:pPr>
            <a:defRPr sz="800">
              <a:latin typeface="Arial Narrow"/>
              <a:ea typeface="Arial Narrow"/>
              <a:cs typeface="Arial Narrow"/>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Arial Narrow"/>
          <a:ea typeface="Arial Narrow"/>
          <a:cs typeface="Arial Narrow"/>
        </a:defRPr>
      </a:pPr>
      <a:endParaRPr lang="et-EE"/>
    </a:p>
  </c:txPr>
  <c:printSettings>
    <c:headerFooter/>
    <c:pageMargins b="0.75000000000000033" l="0.70000000000000029" r="0.70000000000000029" t="0.75000000000000033" header="0.30000000000000016" footer="0.30000000000000016"/>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EYInterstate Light" panose="02000506000000020004" pitchFamily="2" charset="0"/>
                <a:ea typeface="+mn-ea"/>
                <a:cs typeface="+mn-cs"/>
              </a:defRPr>
            </a:pPr>
            <a:r>
              <a:rPr lang="et-EE" sz="1000" b="1"/>
              <a:t>Eesmärgi E3 hinnangud</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EYInterstate Light" panose="02000506000000020004" pitchFamily="2" charset="0"/>
              <a:ea typeface="+mn-ea"/>
              <a:cs typeface="+mn-cs"/>
            </a:defRPr>
          </a:pPr>
          <a:endParaRPr lang="et-EE"/>
        </a:p>
      </c:txPr>
    </c:title>
    <c:autoTitleDeleted val="0"/>
    <c:plotArea>
      <c:layout>
        <c:manualLayout>
          <c:layoutTarget val="inner"/>
          <c:xMode val="edge"/>
          <c:yMode val="edge"/>
          <c:x val="7.116190476190476E-2"/>
          <c:y val="0.13719185423365488"/>
          <c:w val="0.9111998500187477"/>
          <c:h val="0.69294748124330119"/>
        </c:manualLayout>
      </c:layout>
      <c:lineChart>
        <c:grouping val="standard"/>
        <c:varyColors val="0"/>
        <c:ser>
          <c:idx val="0"/>
          <c:order val="0"/>
          <c:tx>
            <c:strRef>
              <c:f>'7 Raport_hinnangud'!$J$8</c:f>
              <c:strCache>
                <c:ptCount val="1"/>
                <c:pt idx="0">
                  <c:v>3,5 - 4,0</c:v>
                </c:pt>
              </c:strCache>
            </c:strRef>
          </c:tx>
          <c:spPr>
            <a:ln w="28575" cap="rnd">
              <a:noFill/>
              <a:round/>
            </a:ln>
            <a:effectLst/>
          </c:spPr>
          <c:marker>
            <c:symbol val="square"/>
            <c:size val="9"/>
            <c:spPr>
              <a:solidFill>
                <a:srgbClr val="33CC33"/>
              </a:solidFill>
              <a:ln w="9525">
                <a:noFill/>
              </a:ln>
              <a:effectLst/>
            </c:spPr>
          </c:marker>
          <c:cat>
            <c:multiLvlStrRef>
              <c:f>('7 Raport_hinnangud'!$H$38:$I$38,'7 Raport_hinnangud'!$H$40:$I$48)</c:f>
              <c:multiLvlStrCache>
                <c:ptCount val="10"/>
                <c:lvl>
                  <c:pt idx="0">
                    <c:v>i3.1.1</c:v>
                  </c:pt>
                  <c:pt idx="1">
                    <c:v>i3.2.1</c:v>
                  </c:pt>
                  <c:pt idx="2">
                    <c:v>i3.2.2</c:v>
                  </c:pt>
                  <c:pt idx="3">
                    <c:v>i3.2.3</c:v>
                  </c:pt>
                  <c:pt idx="4">
                    <c:v>i3.2.4</c:v>
                  </c:pt>
                  <c:pt idx="5">
                    <c:v>i3.2.5</c:v>
                  </c:pt>
                  <c:pt idx="6">
                    <c:v>i3.2.6</c:v>
                  </c:pt>
                  <c:pt idx="7">
                    <c:v>i3.2.7</c:v>
                  </c:pt>
                  <c:pt idx="8">
                    <c:v>i3.2.8</c:v>
                  </c:pt>
                  <c:pt idx="9">
                    <c:v>i3.2.9</c:v>
                  </c:pt>
                </c:lvl>
                <c:lvl>
                  <c:pt idx="0">
                    <c:v>E3.1</c:v>
                  </c:pt>
                  <c:pt idx="1">
                    <c:v>E3.2</c:v>
                  </c:pt>
                </c:lvl>
              </c:multiLvlStrCache>
            </c:multiLvlStrRef>
          </c:cat>
          <c:val>
            <c:numRef>
              <c:f>('7 Raport_hinnangud'!$J$38,'7 Raport_hinnangud'!$J$40:$J$48)</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5772-421B-94C2-EA8E30D64E02}"/>
            </c:ext>
          </c:extLst>
        </c:ser>
        <c:ser>
          <c:idx val="1"/>
          <c:order val="1"/>
          <c:tx>
            <c:strRef>
              <c:f>'7 Raport_hinnangud'!$K$8</c:f>
              <c:strCache>
                <c:ptCount val="1"/>
                <c:pt idx="0">
                  <c:v>2,5 - 3,5</c:v>
                </c:pt>
              </c:strCache>
            </c:strRef>
          </c:tx>
          <c:spPr>
            <a:ln w="28575" cap="rnd">
              <a:noFill/>
              <a:round/>
            </a:ln>
            <a:effectLst/>
          </c:spPr>
          <c:marker>
            <c:symbol val="square"/>
            <c:size val="9"/>
            <c:spPr>
              <a:solidFill>
                <a:srgbClr val="9FEF99"/>
              </a:solidFill>
              <a:ln w="9525">
                <a:noFill/>
              </a:ln>
              <a:effectLst/>
            </c:spPr>
          </c:marker>
          <c:cat>
            <c:multiLvlStrRef>
              <c:f>('7 Raport_hinnangud'!$H$38:$I$38,'7 Raport_hinnangud'!$H$40:$I$48)</c:f>
              <c:multiLvlStrCache>
                <c:ptCount val="10"/>
                <c:lvl>
                  <c:pt idx="0">
                    <c:v>i3.1.1</c:v>
                  </c:pt>
                  <c:pt idx="1">
                    <c:v>i3.2.1</c:v>
                  </c:pt>
                  <c:pt idx="2">
                    <c:v>i3.2.2</c:v>
                  </c:pt>
                  <c:pt idx="3">
                    <c:v>i3.2.3</c:v>
                  </c:pt>
                  <c:pt idx="4">
                    <c:v>i3.2.4</c:v>
                  </c:pt>
                  <c:pt idx="5">
                    <c:v>i3.2.5</c:v>
                  </c:pt>
                  <c:pt idx="6">
                    <c:v>i3.2.6</c:v>
                  </c:pt>
                  <c:pt idx="7">
                    <c:v>i3.2.7</c:v>
                  </c:pt>
                  <c:pt idx="8">
                    <c:v>i3.2.8</c:v>
                  </c:pt>
                  <c:pt idx="9">
                    <c:v>i3.2.9</c:v>
                  </c:pt>
                </c:lvl>
                <c:lvl>
                  <c:pt idx="0">
                    <c:v>E3.1</c:v>
                  </c:pt>
                  <c:pt idx="1">
                    <c:v>E3.2</c:v>
                  </c:pt>
                </c:lvl>
              </c:multiLvlStrCache>
            </c:multiLvlStrRef>
          </c:cat>
          <c:val>
            <c:numRef>
              <c:f>('7 Raport_hinnangud'!$K$38,'7 Raport_hinnangud'!$K$40:$K$48)</c:f>
              <c:numCache>
                <c:formatCode>General</c:formatCode>
                <c:ptCount val="10"/>
                <c:pt idx="0">
                  <c:v>0</c:v>
                </c:pt>
                <c:pt idx="1">
                  <c:v>3</c:v>
                </c:pt>
                <c:pt idx="2">
                  <c:v>0</c:v>
                </c:pt>
                <c:pt idx="3">
                  <c:v>0</c:v>
                </c:pt>
                <c:pt idx="4">
                  <c:v>3</c:v>
                </c:pt>
                <c:pt idx="5">
                  <c:v>0</c:v>
                </c:pt>
                <c:pt idx="6">
                  <c:v>3</c:v>
                </c:pt>
                <c:pt idx="7">
                  <c:v>3</c:v>
                </c:pt>
                <c:pt idx="8">
                  <c:v>3</c:v>
                </c:pt>
                <c:pt idx="9">
                  <c:v>3</c:v>
                </c:pt>
              </c:numCache>
            </c:numRef>
          </c:val>
          <c:smooth val="0"/>
          <c:extLst>
            <c:ext xmlns:c16="http://schemas.microsoft.com/office/drawing/2014/chart" uri="{C3380CC4-5D6E-409C-BE32-E72D297353CC}">
              <c16:uniqueId val="{00000001-5772-421B-94C2-EA8E30D64E02}"/>
            </c:ext>
          </c:extLst>
        </c:ser>
        <c:ser>
          <c:idx val="2"/>
          <c:order val="2"/>
          <c:tx>
            <c:strRef>
              <c:f>'7 Raport_hinnangud'!$L$8</c:f>
              <c:strCache>
                <c:ptCount val="1"/>
                <c:pt idx="0">
                  <c:v>1,5 - 2,5</c:v>
                </c:pt>
              </c:strCache>
            </c:strRef>
          </c:tx>
          <c:spPr>
            <a:ln w="28575" cap="rnd">
              <a:noFill/>
              <a:round/>
            </a:ln>
            <a:effectLst/>
          </c:spPr>
          <c:marker>
            <c:symbol val="square"/>
            <c:size val="9"/>
            <c:spPr>
              <a:solidFill>
                <a:srgbClr val="E6A48A"/>
              </a:solidFill>
              <a:ln w="9525">
                <a:noFill/>
              </a:ln>
              <a:effectLst/>
            </c:spPr>
          </c:marker>
          <c:cat>
            <c:multiLvlStrRef>
              <c:f>('7 Raport_hinnangud'!$H$38:$I$38,'7 Raport_hinnangud'!$H$40:$I$48)</c:f>
              <c:multiLvlStrCache>
                <c:ptCount val="10"/>
                <c:lvl>
                  <c:pt idx="0">
                    <c:v>i3.1.1</c:v>
                  </c:pt>
                  <c:pt idx="1">
                    <c:v>i3.2.1</c:v>
                  </c:pt>
                  <c:pt idx="2">
                    <c:v>i3.2.2</c:v>
                  </c:pt>
                  <c:pt idx="3">
                    <c:v>i3.2.3</c:v>
                  </c:pt>
                  <c:pt idx="4">
                    <c:v>i3.2.4</c:v>
                  </c:pt>
                  <c:pt idx="5">
                    <c:v>i3.2.5</c:v>
                  </c:pt>
                  <c:pt idx="6">
                    <c:v>i3.2.6</c:v>
                  </c:pt>
                  <c:pt idx="7">
                    <c:v>i3.2.7</c:v>
                  </c:pt>
                  <c:pt idx="8">
                    <c:v>i3.2.8</c:v>
                  </c:pt>
                  <c:pt idx="9">
                    <c:v>i3.2.9</c:v>
                  </c:pt>
                </c:lvl>
                <c:lvl>
                  <c:pt idx="0">
                    <c:v>E3.1</c:v>
                  </c:pt>
                  <c:pt idx="1">
                    <c:v>E3.2</c:v>
                  </c:pt>
                </c:lvl>
              </c:multiLvlStrCache>
            </c:multiLvlStrRef>
          </c:cat>
          <c:val>
            <c:numRef>
              <c:f>('7 Raport_hinnangud'!$L$38,'7 Raport_hinnangud'!$L$40:$L$48)</c:f>
              <c:numCache>
                <c:formatCode>General</c:formatCode>
                <c:ptCount val="10"/>
                <c:pt idx="0">
                  <c:v>1.6666666666666667</c:v>
                </c:pt>
                <c:pt idx="1">
                  <c:v>0</c:v>
                </c:pt>
                <c:pt idx="2">
                  <c:v>2</c:v>
                </c:pt>
                <c:pt idx="3">
                  <c:v>0</c:v>
                </c:pt>
                <c:pt idx="4">
                  <c:v>0</c:v>
                </c:pt>
                <c:pt idx="5">
                  <c:v>2</c:v>
                </c:pt>
                <c:pt idx="6">
                  <c:v>0</c:v>
                </c:pt>
                <c:pt idx="7">
                  <c:v>0</c:v>
                </c:pt>
                <c:pt idx="8">
                  <c:v>0</c:v>
                </c:pt>
                <c:pt idx="9">
                  <c:v>0</c:v>
                </c:pt>
              </c:numCache>
            </c:numRef>
          </c:val>
          <c:smooth val="0"/>
          <c:extLst>
            <c:ext xmlns:c16="http://schemas.microsoft.com/office/drawing/2014/chart" uri="{C3380CC4-5D6E-409C-BE32-E72D297353CC}">
              <c16:uniqueId val="{00000002-5772-421B-94C2-EA8E30D64E02}"/>
            </c:ext>
          </c:extLst>
        </c:ser>
        <c:ser>
          <c:idx val="3"/>
          <c:order val="3"/>
          <c:tx>
            <c:strRef>
              <c:f>'7 Raport_hinnangud'!$M$8</c:f>
              <c:strCache>
                <c:ptCount val="1"/>
                <c:pt idx="0">
                  <c:v>1 - 1,5</c:v>
                </c:pt>
              </c:strCache>
            </c:strRef>
          </c:tx>
          <c:spPr>
            <a:ln w="25400" cap="rnd">
              <a:noFill/>
              <a:round/>
            </a:ln>
            <a:effectLst/>
          </c:spPr>
          <c:marker>
            <c:symbol val="square"/>
            <c:size val="9"/>
            <c:spPr>
              <a:solidFill>
                <a:srgbClr val="FF3300"/>
              </a:solidFill>
              <a:ln w="9525">
                <a:noFill/>
              </a:ln>
              <a:effectLst/>
            </c:spPr>
          </c:marker>
          <c:cat>
            <c:multiLvlStrRef>
              <c:f>('7 Raport_hinnangud'!$H$38:$I$38,'7 Raport_hinnangud'!$H$40:$I$48)</c:f>
              <c:multiLvlStrCache>
                <c:ptCount val="10"/>
                <c:lvl>
                  <c:pt idx="0">
                    <c:v>i3.1.1</c:v>
                  </c:pt>
                  <c:pt idx="1">
                    <c:v>i3.2.1</c:v>
                  </c:pt>
                  <c:pt idx="2">
                    <c:v>i3.2.2</c:v>
                  </c:pt>
                  <c:pt idx="3">
                    <c:v>i3.2.3</c:v>
                  </c:pt>
                  <c:pt idx="4">
                    <c:v>i3.2.4</c:v>
                  </c:pt>
                  <c:pt idx="5">
                    <c:v>i3.2.5</c:v>
                  </c:pt>
                  <c:pt idx="6">
                    <c:v>i3.2.6</c:v>
                  </c:pt>
                  <c:pt idx="7">
                    <c:v>i3.2.7</c:v>
                  </c:pt>
                  <c:pt idx="8">
                    <c:v>i3.2.8</c:v>
                  </c:pt>
                  <c:pt idx="9">
                    <c:v>i3.2.9</c:v>
                  </c:pt>
                </c:lvl>
                <c:lvl>
                  <c:pt idx="0">
                    <c:v>E3.1</c:v>
                  </c:pt>
                  <c:pt idx="1">
                    <c:v>E3.2</c:v>
                  </c:pt>
                </c:lvl>
              </c:multiLvlStrCache>
            </c:multiLvlStrRef>
          </c:cat>
          <c:val>
            <c:numRef>
              <c:f>('7 Raport_hinnangud'!$M$38,'7 Raport_hinnangud'!$M$40:$M$48)</c:f>
              <c:numCache>
                <c:formatCode>General</c:formatCode>
                <c:ptCount val="10"/>
                <c:pt idx="0">
                  <c:v>0</c:v>
                </c:pt>
                <c:pt idx="1">
                  <c:v>0</c:v>
                </c:pt>
                <c:pt idx="2">
                  <c:v>0</c:v>
                </c:pt>
                <c:pt idx="3">
                  <c:v>1</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5772-421B-94C2-EA8E30D64E02}"/>
            </c:ext>
          </c:extLst>
        </c:ser>
        <c:ser>
          <c:idx val="4"/>
          <c:order val="4"/>
          <c:tx>
            <c:strRef>
              <c:f>'7 Raport_hinnangud'!$N$8</c:f>
              <c:strCache>
                <c:ptCount val="1"/>
                <c:pt idx="0">
                  <c:v>Eesmärgi keskmine</c:v>
                </c:pt>
              </c:strCache>
            </c:strRef>
          </c:tx>
          <c:spPr>
            <a:ln w="25400" cap="rnd">
              <a:solidFill>
                <a:schemeClr val="bg1">
                  <a:lumMod val="50000"/>
                </a:schemeClr>
              </a:solidFill>
              <a:round/>
            </a:ln>
            <a:effectLst/>
          </c:spPr>
          <c:marker>
            <c:symbol val="none"/>
          </c:marker>
          <c:cat>
            <c:multiLvlStrRef>
              <c:f>('7 Raport_hinnangud'!$H$38:$I$38,'7 Raport_hinnangud'!$H$40:$I$48)</c:f>
              <c:multiLvlStrCache>
                <c:ptCount val="10"/>
                <c:lvl>
                  <c:pt idx="0">
                    <c:v>i3.1.1</c:v>
                  </c:pt>
                  <c:pt idx="1">
                    <c:v>i3.2.1</c:v>
                  </c:pt>
                  <c:pt idx="2">
                    <c:v>i3.2.2</c:v>
                  </c:pt>
                  <c:pt idx="3">
                    <c:v>i3.2.3</c:v>
                  </c:pt>
                  <c:pt idx="4">
                    <c:v>i3.2.4</c:v>
                  </c:pt>
                  <c:pt idx="5">
                    <c:v>i3.2.5</c:v>
                  </c:pt>
                  <c:pt idx="6">
                    <c:v>i3.2.6</c:v>
                  </c:pt>
                  <c:pt idx="7">
                    <c:v>i3.2.7</c:v>
                  </c:pt>
                  <c:pt idx="8">
                    <c:v>i3.2.8</c:v>
                  </c:pt>
                  <c:pt idx="9">
                    <c:v>i3.2.9</c:v>
                  </c:pt>
                </c:lvl>
                <c:lvl>
                  <c:pt idx="0">
                    <c:v>E3.1</c:v>
                  </c:pt>
                  <c:pt idx="1">
                    <c:v>E3.2</c:v>
                  </c:pt>
                </c:lvl>
              </c:multiLvlStrCache>
            </c:multiLvlStrRef>
          </c:cat>
          <c:val>
            <c:numRef>
              <c:f>('7 Raport_hinnangud'!$N$38,'7 Raport_hinnangud'!$N$40:$N$48)</c:f>
              <c:numCache>
                <c:formatCode>0.000</c:formatCode>
                <c:ptCount val="10"/>
                <c:pt idx="0">
                  <c:v>2.1111111111111112</c:v>
                </c:pt>
                <c:pt idx="1">
                  <c:v>2.1111111111111112</c:v>
                </c:pt>
                <c:pt idx="2">
                  <c:v>2.1111111111111112</c:v>
                </c:pt>
                <c:pt idx="3">
                  <c:v>2.1111111111111112</c:v>
                </c:pt>
                <c:pt idx="4">
                  <c:v>2.1111111111111112</c:v>
                </c:pt>
                <c:pt idx="5">
                  <c:v>2.1111111111111112</c:v>
                </c:pt>
                <c:pt idx="6">
                  <c:v>2.1111111111111112</c:v>
                </c:pt>
                <c:pt idx="7">
                  <c:v>2.1111111111111112</c:v>
                </c:pt>
                <c:pt idx="8">
                  <c:v>2.1111111111111112</c:v>
                </c:pt>
                <c:pt idx="9">
                  <c:v>2.1111111111111112</c:v>
                </c:pt>
              </c:numCache>
            </c:numRef>
          </c:val>
          <c:smooth val="0"/>
          <c:extLst>
            <c:ext xmlns:c16="http://schemas.microsoft.com/office/drawing/2014/chart" uri="{C3380CC4-5D6E-409C-BE32-E72D297353CC}">
              <c16:uniqueId val="{00000004-5772-421B-94C2-EA8E30D64E02}"/>
            </c:ext>
          </c:extLst>
        </c:ser>
        <c:dLbls>
          <c:showLegendKey val="0"/>
          <c:showVal val="0"/>
          <c:showCatName val="0"/>
          <c:showSerName val="0"/>
          <c:showPercent val="0"/>
          <c:showBubbleSize val="0"/>
        </c:dLbls>
        <c:marker val="1"/>
        <c:smooth val="0"/>
        <c:axId val="649725816"/>
        <c:axId val="649726992"/>
      </c:lineChart>
      <c:catAx>
        <c:axId val="6497258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EYInterstate Light" panose="02000506000000020004" pitchFamily="2" charset="0"/>
                <a:ea typeface="+mn-ea"/>
                <a:cs typeface="+mn-cs"/>
              </a:defRPr>
            </a:pPr>
            <a:endParaRPr lang="et-EE"/>
          </a:p>
        </c:txPr>
        <c:crossAx val="649726992"/>
        <c:crosses val="autoZero"/>
        <c:auto val="1"/>
        <c:lblAlgn val="ctr"/>
        <c:lblOffset val="100"/>
        <c:noMultiLvlLbl val="0"/>
      </c:catAx>
      <c:valAx>
        <c:axId val="649726992"/>
        <c:scaling>
          <c:orientation val="minMax"/>
          <c:max val="4"/>
          <c:min val="1"/>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49725816"/>
        <c:crosses val="autoZero"/>
        <c:crossBetween val="between"/>
        <c:majorUnit val="1"/>
      </c:val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64184569983474415"/>
          <c:y val="0.50494737996978678"/>
          <c:w val="0.32577334570293082"/>
          <c:h val="7.1562565933277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EYInterstate Light" panose="02000506000000020004" pitchFamily="2" charset="0"/>
              <a:ea typeface="+mn-ea"/>
              <a:cs typeface="+mn-cs"/>
            </a:defRPr>
          </a:pPr>
          <a:endParaRPr lang="et-EE"/>
        </a:p>
      </c:txPr>
    </c:legend>
    <c:plotVisOnly val="1"/>
    <c:dispBlanksAs val="gap"/>
    <c:showDLblsOverMax val="0"/>
  </c:chart>
  <c:spPr>
    <a:solidFill>
      <a:schemeClr val="bg1"/>
    </a:solidFill>
    <a:ln w="9525" cap="flat" cmpd="sng" algn="ctr">
      <a:noFill/>
      <a:round/>
    </a:ln>
    <a:effectLst/>
  </c:spPr>
  <c:txPr>
    <a:bodyPr/>
    <a:lstStyle/>
    <a:p>
      <a:pPr>
        <a:defRPr>
          <a:latin typeface="EYInterstate Light" panose="02000506000000020004" pitchFamily="2" charset="0"/>
        </a:defRPr>
      </a:pPr>
      <a:endParaRPr lang="et-EE"/>
    </a:p>
  </c:txPr>
  <c:printSettings>
    <c:headerFooter/>
    <c:pageMargins b="0.75" l="0.7" r="0.7" t="0.75" header="0.3" footer="0.3"/>
    <c:pageSetup/>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EYInterstate Light" panose="02000506000000020004" pitchFamily="2" charset="0"/>
                <a:ea typeface="+mn-ea"/>
                <a:cs typeface="+mn-cs"/>
              </a:defRPr>
            </a:pPr>
            <a:r>
              <a:rPr lang="et-EE" sz="1000" b="1"/>
              <a:t>Eesmärgi E4 hinnangud</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EYInterstate Light" panose="02000506000000020004" pitchFamily="2" charset="0"/>
              <a:ea typeface="+mn-ea"/>
              <a:cs typeface="+mn-cs"/>
            </a:defRPr>
          </a:pPr>
          <a:endParaRPr lang="et-EE"/>
        </a:p>
      </c:txPr>
    </c:title>
    <c:autoTitleDeleted val="0"/>
    <c:plotArea>
      <c:layout>
        <c:manualLayout>
          <c:layoutTarget val="inner"/>
          <c:xMode val="edge"/>
          <c:yMode val="edge"/>
          <c:x val="7.116190476190476E-2"/>
          <c:y val="0.13719185423365488"/>
          <c:w val="0.9111998500187477"/>
          <c:h val="0.62158958853617885"/>
        </c:manualLayout>
      </c:layout>
      <c:lineChart>
        <c:grouping val="standard"/>
        <c:varyColors val="0"/>
        <c:ser>
          <c:idx val="0"/>
          <c:order val="0"/>
          <c:tx>
            <c:strRef>
              <c:f>'7 Raport_hinnangud'!$J$8</c:f>
              <c:strCache>
                <c:ptCount val="1"/>
                <c:pt idx="0">
                  <c:v>3,5 - 4,0</c:v>
                </c:pt>
              </c:strCache>
            </c:strRef>
          </c:tx>
          <c:spPr>
            <a:ln w="28575" cap="rnd">
              <a:noFill/>
              <a:round/>
            </a:ln>
            <a:effectLst/>
          </c:spPr>
          <c:marker>
            <c:symbol val="square"/>
            <c:size val="9"/>
            <c:spPr>
              <a:solidFill>
                <a:srgbClr val="33CC33"/>
              </a:solidFill>
              <a:ln w="9525">
                <a:noFill/>
              </a:ln>
              <a:effectLst/>
            </c:spPr>
          </c:marker>
          <c:cat>
            <c:multiLvlStrRef>
              <c:f>('7 Raport_hinnangud'!$H$51:$I$53,'7 Raport_hinnangud'!$H$55:$I$66)</c:f>
              <c:multiLvlStrCache>
                <c:ptCount val="15"/>
                <c:lvl>
                  <c:pt idx="0">
                    <c:v>i4.1.1</c:v>
                  </c:pt>
                  <c:pt idx="1">
                    <c:v>i4.1.2</c:v>
                  </c:pt>
                  <c:pt idx="2">
                    <c:v>i4.1.3</c:v>
                  </c:pt>
                  <c:pt idx="3">
                    <c:v>i4.2.1</c:v>
                  </c:pt>
                  <c:pt idx="4">
                    <c:v>i4.2.2</c:v>
                  </c:pt>
                  <c:pt idx="5">
                    <c:v>i4.2.3</c:v>
                  </c:pt>
                  <c:pt idx="6">
                    <c:v>i4.2.4</c:v>
                  </c:pt>
                  <c:pt idx="7">
                    <c:v>i4.2.5</c:v>
                  </c:pt>
                  <c:pt idx="8">
                    <c:v>i4.2.6</c:v>
                  </c:pt>
                  <c:pt idx="9">
                    <c:v>i4.2.7</c:v>
                  </c:pt>
                  <c:pt idx="10">
                    <c:v>i4.2.8</c:v>
                  </c:pt>
                  <c:pt idx="11">
                    <c:v>i4.2.9</c:v>
                  </c:pt>
                  <c:pt idx="12">
                    <c:v>i4.2.11</c:v>
                  </c:pt>
                  <c:pt idx="13">
                    <c:v>i4.2.12</c:v>
                  </c:pt>
                  <c:pt idx="14">
                    <c:v>i4.2.13</c:v>
                  </c:pt>
                </c:lvl>
                <c:lvl>
                  <c:pt idx="0">
                    <c:v>E4.1</c:v>
                  </c:pt>
                  <c:pt idx="3">
                    <c:v>E4.2</c:v>
                  </c:pt>
                </c:lvl>
              </c:multiLvlStrCache>
            </c:multiLvlStrRef>
          </c:cat>
          <c:val>
            <c:numRef>
              <c:f>('7 Raport_hinnangud'!$J$51:$J$53,'7 Raport_hinnangud'!$J$55:$J$66)</c:f>
              <c:numCache>
                <c:formatCode>General</c:formatCode>
                <c:ptCount val="15"/>
                <c:pt idx="0">
                  <c:v>0</c:v>
                </c:pt>
                <c:pt idx="1">
                  <c:v>0</c:v>
                </c:pt>
                <c:pt idx="2">
                  <c:v>0</c:v>
                </c:pt>
                <c:pt idx="3">
                  <c:v>0</c:v>
                </c:pt>
                <c:pt idx="4">
                  <c:v>0</c:v>
                </c:pt>
                <c:pt idx="5">
                  <c:v>4</c:v>
                </c:pt>
                <c:pt idx="6">
                  <c:v>0</c:v>
                </c:pt>
                <c:pt idx="7">
                  <c:v>4</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0-07D7-4823-A17B-ADA65FD59A44}"/>
            </c:ext>
          </c:extLst>
        </c:ser>
        <c:ser>
          <c:idx val="1"/>
          <c:order val="1"/>
          <c:tx>
            <c:strRef>
              <c:f>'7 Raport_hinnangud'!$K$8</c:f>
              <c:strCache>
                <c:ptCount val="1"/>
                <c:pt idx="0">
                  <c:v>2,5 - 3,5</c:v>
                </c:pt>
              </c:strCache>
            </c:strRef>
          </c:tx>
          <c:spPr>
            <a:ln w="28575" cap="rnd">
              <a:noFill/>
              <a:round/>
            </a:ln>
            <a:effectLst/>
          </c:spPr>
          <c:marker>
            <c:symbol val="square"/>
            <c:size val="9"/>
            <c:spPr>
              <a:solidFill>
                <a:srgbClr val="9FEF99"/>
              </a:solidFill>
              <a:ln w="9525">
                <a:noFill/>
              </a:ln>
              <a:effectLst/>
            </c:spPr>
          </c:marker>
          <c:cat>
            <c:multiLvlStrRef>
              <c:f>('7 Raport_hinnangud'!$H$51:$I$53,'7 Raport_hinnangud'!$H$55:$I$66)</c:f>
              <c:multiLvlStrCache>
                <c:ptCount val="15"/>
                <c:lvl>
                  <c:pt idx="0">
                    <c:v>i4.1.1</c:v>
                  </c:pt>
                  <c:pt idx="1">
                    <c:v>i4.1.2</c:v>
                  </c:pt>
                  <c:pt idx="2">
                    <c:v>i4.1.3</c:v>
                  </c:pt>
                  <c:pt idx="3">
                    <c:v>i4.2.1</c:v>
                  </c:pt>
                  <c:pt idx="4">
                    <c:v>i4.2.2</c:v>
                  </c:pt>
                  <c:pt idx="5">
                    <c:v>i4.2.3</c:v>
                  </c:pt>
                  <c:pt idx="6">
                    <c:v>i4.2.4</c:v>
                  </c:pt>
                  <c:pt idx="7">
                    <c:v>i4.2.5</c:v>
                  </c:pt>
                  <c:pt idx="8">
                    <c:v>i4.2.6</c:v>
                  </c:pt>
                  <c:pt idx="9">
                    <c:v>i4.2.7</c:v>
                  </c:pt>
                  <c:pt idx="10">
                    <c:v>i4.2.8</c:v>
                  </c:pt>
                  <c:pt idx="11">
                    <c:v>i4.2.9</c:v>
                  </c:pt>
                  <c:pt idx="12">
                    <c:v>i4.2.11</c:v>
                  </c:pt>
                  <c:pt idx="13">
                    <c:v>i4.2.12</c:v>
                  </c:pt>
                  <c:pt idx="14">
                    <c:v>i4.2.13</c:v>
                  </c:pt>
                </c:lvl>
                <c:lvl>
                  <c:pt idx="0">
                    <c:v>E4.1</c:v>
                  </c:pt>
                  <c:pt idx="3">
                    <c:v>E4.2</c:v>
                  </c:pt>
                </c:lvl>
              </c:multiLvlStrCache>
            </c:multiLvlStrRef>
          </c:cat>
          <c:val>
            <c:numRef>
              <c:f>('7 Raport_hinnangud'!$K$51:$K$53,'7 Raport_hinnangud'!$K$55:$K$66)</c:f>
              <c:numCache>
                <c:formatCode>General</c:formatCode>
                <c:ptCount val="15"/>
                <c:pt idx="0">
                  <c:v>0</c:v>
                </c:pt>
                <c:pt idx="1">
                  <c:v>0</c:v>
                </c:pt>
                <c:pt idx="2">
                  <c:v>0</c:v>
                </c:pt>
                <c:pt idx="3">
                  <c:v>3</c:v>
                </c:pt>
                <c:pt idx="4">
                  <c:v>0</c:v>
                </c:pt>
                <c:pt idx="5">
                  <c:v>0</c:v>
                </c:pt>
                <c:pt idx="6">
                  <c:v>3</c:v>
                </c:pt>
                <c:pt idx="7">
                  <c:v>0</c:v>
                </c:pt>
                <c:pt idx="8">
                  <c:v>3</c:v>
                </c:pt>
                <c:pt idx="9">
                  <c:v>0</c:v>
                </c:pt>
                <c:pt idx="10">
                  <c:v>0</c:v>
                </c:pt>
                <c:pt idx="11">
                  <c:v>0</c:v>
                </c:pt>
                <c:pt idx="12">
                  <c:v>3</c:v>
                </c:pt>
                <c:pt idx="13">
                  <c:v>3</c:v>
                </c:pt>
                <c:pt idx="14">
                  <c:v>0</c:v>
                </c:pt>
              </c:numCache>
            </c:numRef>
          </c:val>
          <c:smooth val="0"/>
          <c:extLst>
            <c:ext xmlns:c16="http://schemas.microsoft.com/office/drawing/2014/chart" uri="{C3380CC4-5D6E-409C-BE32-E72D297353CC}">
              <c16:uniqueId val="{00000001-07D7-4823-A17B-ADA65FD59A44}"/>
            </c:ext>
          </c:extLst>
        </c:ser>
        <c:ser>
          <c:idx val="2"/>
          <c:order val="2"/>
          <c:tx>
            <c:strRef>
              <c:f>'7 Raport_hinnangud'!$L$8</c:f>
              <c:strCache>
                <c:ptCount val="1"/>
                <c:pt idx="0">
                  <c:v>1,5 - 2,5</c:v>
                </c:pt>
              </c:strCache>
            </c:strRef>
          </c:tx>
          <c:spPr>
            <a:ln w="28575" cap="rnd">
              <a:noFill/>
              <a:round/>
            </a:ln>
            <a:effectLst/>
          </c:spPr>
          <c:marker>
            <c:symbol val="square"/>
            <c:size val="9"/>
            <c:spPr>
              <a:solidFill>
                <a:srgbClr val="E6A48A"/>
              </a:solidFill>
              <a:ln w="9525">
                <a:noFill/>
              </a:ln>
              <a:effectLst/>
            </c:spPr>
          </c:marker>
          <c:cat>
            <c:multiLvlStrRef>
              <c:f>('7 Raport_hinnangud'!$H$51:$I$53,'7 Raport_hinnangud'!$H$55:$I$66)</c:f>
              <c:multiLvlStrCache>
                <c:ptCount val="15"/>
                <c:lvl>
                  <c:pt idx="0">
                    <c:v>i4.1.1</c:v>
                  </c:pt>
                  <c:pt idx="1">
                    <c:v>i4.1.2</c:v>
                  </c:pt>
                  <c:pt idx="2">
                    <c:v>i4.1.3</c:v>
                  </c:pt>
                  <c:pt idx="3">
                    <c:v>i4.2.1</c:v>
                  </c:pt>
                  <c:pt idx="4">
                    <c:v>i4.2.2</c:v>
                  </c:pt>
                  <c:pt idx="5">
                    <c:v>i4.2.3</c:v>
                  </c:pt>
                  <c:pt idx="6">
                    <c:v>i4.2.4</c:v>
                  </c:pt>
                  <c:pt idx="7">
                    <c:v>i4.2.5</c:v>
                  </c:pt>
                  <c:pt idx="8">
                    <c:v>i4.2.6</c:v>
                  </c:pt>
                  <c:pt idx="9">
                    <c:v>i4.2.7</c:v>
                  </c:pt>
                  <c:pt idx="10">
                    <c:v>i4.2.8</c:v>
                  </c:pt>
                  <c:pt idx="11">
                    <c:v>i4.2.9</c:v>
                  </c:pt>
                  <c:pt idx="12">
                    <c:v>i4.2.11</c:v>
                  </c:pt>
                  <c:pt idx="13">
                    <c:v>i4.2.12</c:v>
                  </c:pt>
                  <c:pt idx="14">
                    <c:v>i4.2.13</c:v>
                  </c:pt>
                </c:lvl>
                <c:lvl>
                  <c:pt idx="0">
                    <c:v>E4.1</c:v>
                  </c:pt>
                  <c:pt idx="3">
                    <c:v>E4.2</c:v>
                  </c:pt>
                </c:lvl>
              </c:multiLvlStrCache>
            </c:multiLvlStrRef>
          </c:cat>
          <c:val>
            <c:numRef>
              <c:f>('7 Raport_hinnangud'!$L$51:$L$53,'7 Raport_hinnangud'!$L$55:$L$66)</c:f>
              <c:numCache>
                <c:formatCode>General</c:formatCode>
                <c:ptCount val="15"/>
                <c:pt idx="0">
                  <c:v>0</c:v>
                </c:pt>
                <c:pt idx="1">
                  <c:v>2</c:v>
                </c:pt>
                <c:pt idx="2">
                  <c:v>2</c:v>
                </c:pt>
                <c:pt idx="3">
                  <c:v>0</c:v>
                </c:pt>
                <c:pt idx="4">
                  <c:v>0</c:v>
                </c:pt>
                <c:pt idx="5">
                  <c:v>0</c:v>
                </c:pt>
                <c:pt idx="6">
                  <c:v>0</c:v>
                </c:pt>
                <c:pt idx="7">
                  <c:v>0</c:v>
                </c:pt>
                <c:pt idx="8">
                  <c:v>0</c:v>
                </c:pt>
                <c:pt idx="9">
                  <c:v>0</c:v>
                </c:pt>
                <c:pt idx="10">
                  <c:v>2</c:v>
                </c:pt>
                <c:pt idx="11">
                  <c:v>2</c:v>
                </c:pt>
                <c:pt idx="12">
                  <c:v>0</c:v>
                </c:pt>
                <c:pt idx="13">
                  <c:v>0</c:v>
                </c:pt>
                <c:pt idx="14">
                  <c:v>2</c:v>
                </c:pt>
              </c:numCache>
            </c:numRef>
          </c:val>
          <c:smooth val="0"/>
          <c:extLst>
            <c:ext xmlns:c16="http://schemas.microsoft.com/office/drawing/2014/chart" uri="{C3380CC4-5D6E-409C-BE32-E72D297353CC}">
              <c16:uniqueId val="{00000002-07D7-4823-A17B-ADA65FD59A44}"/>
            </c:ext>
          </c:extLst>
        </c:ser>
        <c:ser>
          <c:idx val="3"/>
          <c:order val="3"/>
          <c:tx>
            <c:strRef>
              <c:f>'7 Raport_hinnangud'!$M$8</c:f>
              <c:strCache>
                <c:ptCount val="1"/>
                <c:pt idx="0">
                  <c:v>1 - 1,5</c:v>
                </c:pt>
              </c:strCache>
            </c:strRef>
          </c:tx>
          <c:spPr>
            <a:ln w="25400" cap="rnd">
              <a:noFill/>
              <a:round/>
            </a:ln>
            <a:effectLst/>
          </c:spPr>
          <c:marker>
            <c:symbol val="square"/>
            <c:size val="9"/>
            <c:spPr>
              <a:solidFill>
                <a:srgbClr val="FF3300"/>
              </a:solidFill>
              <a:ln w="9525">
                <a:noFill/>
              </a:ln>
              <a:effectLst/>
            </c:spPr>
          </c:marker>
          <c:cat>
            <c:multiLvlStrRef>
              <c:f>('7 Raport_hinnangud'!$H$51:$I$53,'7 Raport_hinnangud'!$H$55:$I$66)</c:f>
              <c:multiLvlStrCache>
                <c:ptCount val="15"/>
                <c:lvl>
                  <c:pt idx="0">
                    <c:v>i4.1.1</c:v>
                  </c:pt>
                  <c:pt idx="1">
                    <c:v>i4.1.2</c:v>
                  </c:pt>
                  <c:pt idx="2">
                    <c:v>i4.1.3</c:v>
                  </c:pt>
                  <c:pt idx="3">
                    <c:v>i4.2.1</c:v>
                  </c:pt>
                  <c:pt idx="4">
                    <c:v>i4.2.2</c:v>
                  </c:pt>
                  <c:pt idx="5">
                    <c:v>i4.2.3</c:v>
                  </c:pt>
                  <c:pt idx="6">
                    <c:v>i4.2.4</c:v>
                  </c:pt>
                  <c:pt idx="7">
                    <c:v>i4.2.5</c:v>
                  </c:pt>
                  <c:pt idx="8">
                    <c:v>i4.2.6</c:v>
                  </c:pt>
                  <c:pt idx="9">
                    <c:v>i4.2.7</c:v>
                  </c:pt>
                  <c:pt idx="10">
                    <c:v>i4.2.8</c:v>
                  </c:pt>
                  <c:pt idx="11">
                    <c:v>i4.2.9</c:v>
                  </c:pt>
                  <c:pt idx="12">
                    <c:v>i4.2.11</c:v>
                  </c:pt>
                  <c:pt idx="13">
                    <c:v>i4.2.12</c:v>
                  </c:pt>
                  <c:pt idx="14">
                    <c:v>i4.2.13</c:v>
                  </c:pt>
                </c:lvl>
                <c:lvl>
                  <c:pt idx="0">
                    <c:v>E4.1</c:v>
                  </c:pt>
                  <c:pt idx="3">
                    <c:v>E4.2</c:v>
                  </c:pt>
                </c:lvl>
              </c:multiLvlStrCache>
            </c:multiLvlStrRef>
          </c:cat>
          <c:val>
            <c:numRef>
              <c:f>('7 Raport_hinnangud'!$M$51:$M$53,'7 Raport_hinnangud'!$M$55:$M$66)</c:f>
              <c:numCache>
                <c:formatCode>General</c:formatCode>
                <c:ptCount val="15"/>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3-07D7-4823-A17B-ADA65FD59A44}"/>
            </c:ext>
          </c:extLst>
        </c:ser>
        <c:ser>
          <c:idx val="4"/>
          <c:order val="4"/>
          <c:tx>
            <c:strRef>
              <c:f>'7 Raport_hinnangud'!$N$8</c:f>
              <c:strCache>
                <c:ptCount val="1"/>
                <c:pt idx="0">
                  <c:v>Eesmärgi keskmine</c:v>
                </c:pt>
              </c:strCache>
            </c:strRef>
          </c:tx>
          <c:spPr>
            <a:ln w="25400" cap="rnd">
              <a:solidFill>
                <a:schemeClr val="bg1">
                  <a:lumMod val="50000"/>
                </a:schemeClr>
              </a:solidFill>
              <a:round/>
            </a:ln>
            <a:effectLst/>
          </c:spPr>
          <c:marker>
            <c:symbol val="none"/>
          </c:marker>
          <c:cat>
            <c:multiLvlStrRef>
              <c:f>('7 Raport_hinnangud'!$H$51:$I$53,'7 Raport_hinnangud'!$H$55:$I$66)</c:f>
              <c:multiLvlStrCache>
                <c:ptCount val="15"/>
                <c:lvl>
                  <c:pt idx="0">
                    <c:v>i4.1.1</c:v>
                  </c:pt>
                  <c:pt idx="1">
                    <c:v>i4.1.2</c:v>
                  </c:pt>
                  <c:pt idx="2">
                    <c:v>i4.1.3</c:v>
                  </c:pt>
                  <c:pt idx="3">
                    <c:v>i4.2.1</c:v>
                  </c:pt>
                  <c:pt idx="4">
                    <c:v>i4.2.2</c:v>
                  </c:pt>
                  <c:pt idx="5">
                    <c:v>i4.2.3</c:v>
                  </c:pt>
                  <c:pt idx="6">
                    <c:v>i4.2.4</c:v>
                  </c:pt>
                  <c:pt idx="7">
                    <c:v>i4.2.5</c:v>
                  </c:pt>
                  <c:pt idx="8">
                    <c:v>i4.2.6</c:v>
                  </c:pt>
                  <c:pt idx="9">
                    <c:v>i4.2.7</c:v>
                  </c:pt>
                  <c:pt idx="10">
                    <c:v>i4.2.8</c:v>
                  </c:pt>
                  <c:pt idx="11">
                    <c:v>i4.2.9</c:v>
                  </c:pt>
                  <c:pt idx="12">
                    <c:v>i4.2.11</c:v>
                  </c:pt>
                  <c:pt idx="13">
                    <c:v>i4.2.12</c:v>
                  </c:pt>
                  <c:pt idx="14">
                    <c:v>i4.2.13</c:v>
                  </c:pt>
                </c:lvl>
                <c:lvl>
                  <c:pt idx="0">
                    <c:v>E4.1</c:v>
                  </c:pt>
                  <c:pt idx="3">
                    <c:v>E4.2</c:v>
                  </c:pt>
                </c:lvl>
              </c:multiLvlStrCache>
            </c:multiLvlStrRef>
          </c:cat>
          <c:val>
            <c:numRef>
              <c:f>('7 Raport_hinnangud'!$N$51:$N$53,'7 Raport_hinnangud'!$N$55:$N$66)</c:f>
              <c:numCache>
                <c:formatCode>0.000</c:formatCode>
                <c:ptCount val="15"/>
                <c:pt idx="0">
                  <c:v>2.0416666666666665</c:v>
                </c:pt>
                <c:pt idx="1">
                  <c:v>2.0416666666666665</c:v>
                </c:pt>
                <c:pt idx="2">
                  <c:v>2.0416666666666665</c:v>
                </c:pt>
                <c:pt idx="3">
                  <c:v>2.0416666666666665</c:v>
                </c:pt>
                <c:pt idx="4">
                  <c:v>2.0416666666666665</c:v>
                </c:pt>
                <c:pt idx="5">
                  <c:v>2.0416666666666665</c:v>
                </c:pt>
                <c:pt idx="6">
                  <c:v>2.0416666666666665</c:v>
                </c:pt>
                <c:pt idx="7">
                  <c:v>2.0416666666666665</c:v>
                </c:pt>
                <c:pt idx="8">
                  <c:v>2.0416666666666665</c:v>
                </c:pt>
                <c:pt idx="9">
                  <c:v>2.0416666666666665</c:v>
                </c:pt>
                <c:pt idx="10">
                  <c:v>2.0416666666666665</c:v>
                </c:pt>
                <c:pt idx="11">
                  <c:v>2.0416666666666665</c:v>
                </c:pt>
                <c:pt idx="12">
                  <c:v>2.0416666666666665</c:v>
                </c:pt>
                <c:pt idx="13">
                  <c:v>2.0416666666666665</c:v>
                </c:pt>
                <c:pt idx="14">
                  <c:v>2.0416666666666665</c:v>
                </c:pt>
              </c:numCache>
            </c:numRef>
          </c:val>
          <c:smooth val="0"/>
          <c:extLst>
            <c:ext xmlns:c16="http://schemas.microsoft.com/office/drawing/2014/chart" uri="{C3380CC4-5D6E-409C-BE32-E72D297353CC}">
              <c16:uniqueId val="{00000004-07D7-4823-A17B-ADA65FD59A44}"/>
            </c:ext>
          </c:extLst>
        </c:ser>
        <c:dLbls>
          <c:showLegendKey val="0"/>
          <c:showVal val="0"/>
          <c:showCatName val="0"/>
          <c:showSerName val="0"/>
          <c:showPercent val="0"/>
          <c:showBubbleSize val="0"/>
        </c:dLbls>
        <c:marker val="1"/>
        <c:smooth val="0"/>
        <c:axId val="649726208"/>
        <c:axId val="649724248"/>
      </c:lineChart>
      <c:catAx>
        <c:axId val="649726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EYInterstate Light" panose="02000506000000020004" pitchFamily="2" charset="0"/>
                <a:ea typeface="+mn-ea"/>
                <a:cs typeface="+mn-cs"/>
              </a:defRPr>
            </a:pPr>
            <a:endParaRPr lang="et-EE"/>
          </a:p>
        </c:txPr>
        <c:crossAx val="649724248"/>
        <c:crosses val="autoZero"/>
        <c:auto val="1"/>
        <c:lblAlgn val="ctr"/>
        <c:lblOffset val="100"/>
        <c:noMultiLvlLbl val="0"/>
      </c:catAx>
      <c:valAx>
        <c:axId val="649724248"/>
        <c:scaling>
          <c:orientation val="minMax"/>
          <c:max val="4"/>
          <c:min val="1"/>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49726208"/>
        <c:crosses val="autoZero"/>
        <c:crossBetween val="between"/>
        <c:majorUnit val="1"/>
      </c:val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65103793323552794"/>
          <c:y val="0.50494737996978678"/>
          <c:w val="0.31658108703459487"/>
          <c:h val="7.1562565933277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EYInterstate Light" panose="02000506000000020004" pitchFamily="2" charset="0"/>
              <a:ea typeface="+mn-ea"/>
              <a:cs typeface="+mn-cs"/>
            </a:defRPr>
          </a:pPr>
          <a:endParaRPr lang="et-EE"/>
        </a:p>
      </c:txPr>
    </c:legend>
    <c:plotVisOnly val="1"/>
    <c:dispBlanksAs val="gap"/>
    <c:showDLblsOverMax val="0"/>
  </c:chart>
  <c:spPr>
    <a:solidFill>
      <a:schemeClr val="bg1"/>
    </a:solidFill>
    <a:ln w="9525" cap="flat" cmpd="sng" algn="ctr">
      <a:noFill/>
      <a:round/>
    </a:ln>
    <a:effectLst/>
  </c:spPr>
  <c:txPr>
    <a:bodyPr/>
    <a:lstStyle/>
    <a:p>
      <a:pPr>
        <a:defRPr>
          <a:latin typeface="EYInterstate Light" panose="02000506000000020004" pitchFamily="2" charset="0"/>
        </a:defRPr>
      </a:pPr>
      <a:endParaRPr lang="et-EE"/>
    </a:p>
  </c:txPr>
  <c:printSettings>
    <c:headerFooter/>
    <c:pageMargins b="0.75" l="0.7" r="0.7" t="0.75" header="0.3" footer="0.3"/>
    <c:pageSetup/>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EYInterstate Light" panose="02000506000000020004" pitchFamily="2" charset="0"/>
                <a:ea typeface="+mn-ea"/>
                <a:cs typeface="+mn-cs"/>
              </a:defRPr>
            </a:pPr>
            <a:r>
              <a:rPr lang="et-EE" sz="1000" b="1"/>
              <a:t>Eesmärgi E5 hinnangud</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EYInterstate Light" panose="02000506000000020004" pitchFamily="2" charset="0"/>
              <a:ea typeface="+mn-ea"/>
              <a:cs typeface="+mn-cs"/>
            </a:defRPr>
          </a:pPr>
          <a:endParaRPr lang="et-EE"/>
        </a:p>
      </c:txPr>
    </c:title>
    <c:autoTitleDeleted val="0"/>
    <c:plotArea>
      <c:layout>
        <c:manualLayout>
          <c:layoutTarget val="inner"/>
          <c:xMode val="edge"/>
          <c:yMode val="edge"/>
          <c:x val="7.116190476190476E-2"/>
          <c:y val="0.13719185423365488"/>
          <c:w val="0.9111998500187477"/>
          <c:h val="0.69294748124330119"/>
        </c:manualLayout>
      </c:layout>
      <c:lineChart>
        <c:grouping val="standard"/>
        <c:varyColors val="0"/>
        <c:ser>
          <c:idx val="0"/>
          <c:order val="0"/>
          <c:tx>
            <c:strRef>
              <c:f>'7 Raport_hinnangud'!$J$8</c:f>
              <c:strCache>
                <c:ptCount val="1"/>
                <c:pt idx="0">
                  <c:v>3,5 - 4,0</c:v>
                </c:pt>
              </c:strCache>
            </c:strRef>
          </c:tx>
          <c:spPr>
            <a:ln w="28575" cap="rnd">
              <a:noFill/>
              <a:round/>
            </a:ln>
            <a:effectLst/>
          </c:spPr>
          <c:marker>
            <c:symbol val="square"/>
            <c:size val="9"/>
            <c:spPr>
              <a:solidFill>
                <a:srgbClr val="33CC33"/>
              </a:solidFill>
              <a:ln w="9525">
                <a:noFill/>
              </a:ln>
              <a:effectLst/>
            </c:spPr>
          </c:marker>
          <c:cat>
            <c:multiLvlStrRef>
              <c:f>('7 Raport_hinnangud'!$H$69:$I$72,'7 Raport_hinnangud'!$H$74:$I$74,'7 Raport_hinnangud'!$H$76:$I$76)</c:f>
              <c:multiLvlStrCache>
                <c:ptCount val="6"/>
                <c:lvl>
                  <c:pt idx="0">
                    <c:v>i5.1.1</c:v>
                  </c:pt>
                  <c:pt idx="1">
                    <c:v>i5.1.2</c:v>
                  </c:pt>
                  <c:pt idx="2">
                    <c:v>i5.1.3</c:v>
                  </c:pt>
                  <c:pt idx="3">
                    <c:v>i5.1.4</c:v>
                  </c:pt>
                  <c:pt idx="4">
                    <c:v>i5.2.1</c:v>
                  </c:pt>
                  <c:pt idx="5">
                    <c:v>i5.3.1</c:v>
                  </c:pt>
                </c:lvl>
                <c:lvl>
                  <c:pt idx="0">
                    <c:v>E5.1</c:v>
                  </c:pt>
                  <c:pt idx="4">
                    <c:v>E5.2</c:v>
                  </c:pt>
                  <c:pt idx="5">
                    <c:v>E5.3</c:v>
                  </c:pt>
                </c:lvl>
              </c:multiLvlStrCache>
            </c:multiLvlStrRef>
          </c:cat>
          <c:val>
            <c:numRef>
              <c:f>('7 Raport_hinnangud'!$J$69:$J$72,'7 Raport_hinnangud'!$J$74:$J$75)</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59AF-40E9-8B87-1DA3DD1608F1}"/>
            </c:ext>
          </c:extLst>
        </c:ser>
        <c:ser>
          <c:idx val="1"/>
          <c:order val="1"/>
          <c:tx>
            <c:strRef>
              <c:f>'7 Raport_hinnangud'!$K$8</c:f>
              <c:strCache>
                <c:ptCount val="1"/>
                <c:pt idx="0">
                  <c:v>2,5 - 3,5</c:v>
                </c:pt>
              </c:strCache>
            </c:strRef>
          </c:tx>
          <c:spPr>
            <a:ln w="28575" cap="rnd">
              <a:noFill/>
              <a:round/>
            </a:ln>
            <a:effectLst/>
          </c:spPr>
          <c:marker>
            <c:symbol val="square"/>
            <c:size val="9"/>
            <c:spPr>
              <a:solidFill>
                <a:srgbClr val="9FEF99"/>
              </a:solidFill>
              <a:ln w="9525">
                <a:noFill/>
              </a:ln>
              <a:effectLst/>
            </c:spPr>
          </c:marker>
          <c:cat>
            <c:multiLvlStrRef>
              <c:f>('7 Raport_hinnangud'!$H$69:$I$72,'7 Raport_hinnangud'!$H$74:$I$74,'7 Raport_hinnangud'!$H$76:$I$76)</c:f>
              <c:multiLvlStrCache>
                <c:ptCount val="6"/>
                <c:lvl>
                  <c:pt idx="0">
                    <c:v>i5.1.1</c:v>
                  </c:pt>
                  <c:pt idx="1">
                    <c:v>i5.1.2</c:v>
                  </c:pt>
                  <c:pt idx="2">
                    <c:v>i5.1.3</c:v>
                  </c:pt>
                  <c:pt idx="3">
                    <c:v>i5.1.4</c:v>
                  </c:pt>
                  <c:pt idx="4">
                    <c:v>i5.2.1</c:v>
                  </c:pt>
                  <c:pt idx="5">
                    <c:v>i5.3.1</c:v>
                  </c:pt>
                </c:lvl>
                <c:lvl>
                  <c:pt idx="0">
                    <c:v>E5.1</c:v>
                  </c:pt>
                  <c:pt idx="4">
                    <c:v>E5.2</c:v>
                  </c:pt>
                  <c:pt idx="5">
                    <c:v>E5.3</c:v>
                  </c:pt>
                </c:lvl>
              </c:multiLvlStrCache>
            </c:multiLvlStrRef>
          </c:cat>
          <c:val>
            <c:numRef>
              <c:f>('7 Raport_hinnangud'!$K$69:$K$72,'7 Raport_hinnangud'!$K$74:$K$75)</c:f>
              <c:numCache>
                <c:formatCode>General</c:formatCode>
                <c:ptCount val="6"/>
                <c:pt idx="0">
                  <c:v>3</c:v>
                </c:pt>
                <c:pt idx="1">
                  <c:v>3</c:v>
                </c:pt>
                <c:pt idx="2">
                  <c:v>3</c:v>
                </c:pt>
                <c:pt idx="3">
                  <c:v>3</c:v>
                </c:pt>
                <c:pt idx="4">
                  <c:v>0</c:v>
                </c:pt>
              </c:numCache>
            </c:numRef>
          </c:val>
          <c:smooth val="0"/>
          <c:extLst>
            <c:ext xmlns:c16="http://schemas.microsoft.com/office/drawing/2014/chart" uri="{C3380CC4-5D6E-409C-BE32-E72D297353CC}">
              <c16:uniqueId val="{00000001-59AF-40E9-8B87-1DA3DD1608F1}"/>
            </c:ext>
          </c:extLst>
        </c:ser>
        <c:ser>
          <c:idx val="2"/>
          <c:order val="2"/>
          <c:tx>
            <c:strRef>
              <c:f>'7 Raport_hinnangud'!$L$8</c:f>
              <c:strCache>
                <c:ptCount val="1"/>
                <c:pt idx="0">
                  <c:v>1,5 - 2,5</c:v>
                </c:pt>
              </c:strCache>
            </c:strRef>
          </c:tx>
          <c:spPr>
            <a:ln w="28575" cap="rnd">
              <a:noFill/>
              <a:round/>
            </a:ln>
            <a:effectLst/>
          </c:spPr>
          <c:marker>
            <c:symbol val="square"/>
            <c:size val="9"/>
            <c:spPr>
              <a:solidFill>
                <a:srgbClr val="E6A48A"/>
              </a:solidFill>
              <a:ln w="9525">
                <a:noFill/>
              </a:ln>
              <a:effectLst/>
            </c:spPr>
          </c:marker>
          <c:cat>
            <c:multiLvlStrRef>
              <c:f>('7 Raport_hinnangud'!$H$69:$I$72,'7 Raport_hinnangud'!$H$74:$I$74,'7 Raport_hinnangud'!$H$76:$I$76)</c:f>
              <c:multiLvlStrCache>
                <c:ptCount val="6"/>
                <c:lvl>
                  <c:pt idx="0">
                    <c:v>i5.1.1</c:v>
                  </c:pt>
                  <c:pt idx="1">
                    <c:v>i5.1.2</c:v>
                  </c:pt>
                  <c:pt idx="2">
                    <c:v>i5.1.3</c:v>
                  </c:pt>
                  <c:pt idx="3">
                    <c:v>i5.1.4</c:v>
                  </c:pt>
                  <c:pt idx="4">
                    <c:v>i5.2.1</c:v>
                  </c:pt>
                  <c:pt idx="5">
                    <c:v>i5.3.1</c:v>
                  </c:pt>
                </c:lvl>
                <c:lvl>
                  <c:pt idx="0">
                    <c:v>E5.1</c:v>
                  </c:pt>
                  <c:pt idx="4">
                    <c:v>E5.2</c:v>
                  </c:pt>
                  <c:pt idx="5">
                    <c:v>E5.3</c:v>
                  </c:pt>
                </c:lvl>
              </c:multiLvlStrCache>
            </c:multiLvlStrRef>
          </c:cat>
          <c:val>
            <c:numRef>
              <c:f>('7 Raport_hinnangud'!$L$69:$L$72,'7 Raport_hinnangud'!$L$74:$L$75)</c:f>
              <c:numCache>
                <c:formatCode>General</c:formatCode>
                <c:ptCount val="6"/>
                <c:pt idx="0">
                  <c:v>0</c:v>
                </c:pt>
                <c:pt idx="1">
                  <c:v>0</c:v>
                </c:pt>
                <c:pt idx="2">
                  <c:v>0</c:v>
                </c:pt>
                <c:pt idx="3">
                  <c:v>0</c:v>
                </c:pt>
                <c:pt idx="4">
                  <c:v>2</c:v>
                </c:pt>
              </c:numCache>
            </c:numRef>
          </c:val>
          <c:smooth val="0"/>
          <c:extLst>
            <c:ext xmlns:c16="http://schemas.microsoft.com/office/drawing/2014/chart" uri="{C3380CC4-5D6E-409C-BE32-E72D297353CC}">
              <c16:uniqueId val="{00000002-59AF-40E9-8B87-1DA3DD1608F1}"/>
            </c:ext>
          </c:extLst>
        </c:ser>
        <c:ser>
          <c:idx val="3"/>
          <c:order val="3"/>
          <c:tx>
            <c:strRef>
              <c:f>'7 Raport_hinnangud'!$M$8</c:f>
              <c:strCache>
                <c:ptCount val="1"/>
                <c:pt idx="0">
                  <c:v>1 - 1,5</c:v>
                </c:pt>
              </c:strCache>
            </c:strRef>
          </c:tx>
          <c:spPr>
            <a:ln w="25400" cap="rnd">
              <a:noFill/>
              <a:round/>
            </a:ln>
            <a:effectLst/>
          </c:spPr>
          <c:marker>
            <c:symbol val="square"/>
            <c:size val="9"/>
            <c:spPr>
              <a:solidFill>
                <a:srgbClr val="FF3300"/>
              </a:solidFill>
              <a:ln w="9525">
                <a:noFill/>
              </a:ln>
              <a:effectLst/>
            </c:spPr>
          </c:marker>
          <c:cat>
            <c:multiLvlStrRef>
              <c:f>('7 Raport_hinnangud'!$H$69:$I$72,'7 Raport_hinnangud'!$H$74:$I$74,'7 Raport_hinnangud'!$H$76:$I$76)</c:f>
              <c:multiLvlStrCache>
                <c:ptCount val="6"/>
                <c:lvl>
                  <c:pt idx="0">
                    <c:v>i5.1.1</c:v>
                  </c:pt>
                  <c:pt idx="1">
                    <c:v>i5.1.2</c:v>
                  </c:pt>
                  <c:pt idx="2">
                    <c:v>i5.1.3</c:v>
                  </c:pt>
                  <c:pt idx="3">
                    <c:v>i5.1.4</c:v>
                  </c:pt>
                  <c:pt idx="4">
                    <c:v>i5.2.1</c:v>
                  </c:pt>
                  <c:pt idx="5">
                    <c:v>i5.3.1</c:v>
                  </c:pt>
                </c:lvl>
                <c:lvl>
                  <c:pt idx="0">
                    <c:v>E5.1</c:v>
                  </c:pt>
                  <c:pt idx="4">
                    <c:v>E5.2</c:v>
                  </c:pt>
                  <c:pt idx="5">
                    <c:v>E5.3</c:v>
                  </c:pt>
                </c:lvl>
              </c:multiLvlStrCache>
            </c:multiLvlStrRef>
          </c:cat>
          <c:val>
            <c:numRef>
              <c:f>('7 Raport_hinnangud'!$M$69:$M$72,'7 Raport_hinnangud'!$M$74:$M$75)</c:f>
              <c:numCache>
                <c:formatCode>General</c:formatCode>
                <c:ptCount val="6"/>
                <c:pt idx="0">
                  <c:v>0</c:v>
                </c:pt>
                <c:pt idx="1">
                  <c:v>0</c:v>
                </c:pt>
                <c:pt idx="2">
                  <c:v>0</c:v>
                </c:pt>
                <c:pt idx="3">
                  <c:v>0</c:v>
                </c:pt>
                <c:pt idx="4">
                  <c:v>0</c:v>
                </c:pt>
              </c:numCache>
            </c:numRef>
          </c:val>
          <c:smooth val="0"/>
          <c:extLst>
            <c:ext xmlns:c16="http://schemas.microsoft.com/office/drawing/2014/chart" uri="{C3380CC4-5D6E-409C-BE32-E72D297353CC}">
              <c16:uniqueId val="{00000003-59AF-40E9-8B87-1DA3DD1608F1}"/>
            </c:ext>
          </c:extLst>
        </c:ser>
        <c:ser>
          <c:idx val="4"/>
          <c:order val="4"/>
          <c:tx>
            <c:strRef>
              <c:f>'7 Raport_hinnangud'!$N$8</c:f>
              <c:strCache>
                <c:ptCount val="1"/>
                <c:pt idx="0">
                  <c:v>Eesmärgi keskmine</c:v>
                </c:pt>
              </c:strCache>
            </c:strRef>
          </c:tx>
          <c:spPr>
            <a:ln w="25400" cap="rnd">
              <a:solidFill>
                <a:schemeClr val="bg1">
                  <a:lumMod val="50000"/>
                </a:schemeClr>
              </a:solidFill>
              <a:round/>
            </a:ln>
            <a:effectLst/>
          </c:spPr>
          <c:marker>
            <c:symbol val="none"/>
          </c:marker>
          <c:cat>
            <c:multiLvlStrRef>
              <c:f>('7 Raport_hinnangud'!$H$69:$I$72,'7 Raport_hinnangud'!$H$74:$I$74,'7 Raport_hinnangud'!$H$76:$I$76)</c:f>
              <c:multiLvlStrCache>
                <c:ptCount val="6"/>
                <c:lvl>
                  <c:pt idx="0">
                    <c:v>i5.1.1</c:v>
                  </c:pt>
                  <c:pt idx="1">
                    <c:v>i5.1.2</c:v>
                  </c:pt>
                  <c:pt idx="2">
                    <c:v>i5.1.3</c:v>
                  </c:pt>
                  <c:pt idx="3">
                    <c:v>i5.1.4</c:v>
                  </c:pt>
                  <c:pt idx="4">
                    <c:v>i5.2.1</c:v>
                  </c:pt>
                  <c:pt idx="5">
                    <c:v>i5.3.1</c:v>
                  </c:pt>
                </c:lvl>
                <c:lvl>
                  <c:pt idx="0">
                    <c:v>E5.1</c:v>
                  </c:pt>
                  <c:pt idx="4">
                    <c:v>E5.2</c:v>
                  </c:pt>
                  <c:pt idx="5">
                    <c:v>E5.3</c:v>
                  </c:pt>
                </c:lvl>
              </c:multiLvlStrCache>
            </c:multiLvlStrRef>
          </c:cat>
          <c:val>
            <c:numRef>
              <c:f>('7 Raport_hinnangud'!$N$69:$N$72,'7 Raport_hinnangud'!$N$74:$N$75)</c:f>
              <c:numCache>
                <c:formatCode>0.000</c:formatCode>
                <c:ptCount val="6"/>
                <c:pt idx="0">
                  <c:v>2.6666666666666665</c:v>
                </c:pt>
                <c:pt idx="1">
                  <c:v>2.6666666666666665</c:v>
                </c:pt>
                <c:pt idx="2">
                  <c:v>2.6666666666666665</c:v>
                </c:pt>
                <c:pt idx="3">
                  <c:v>2.6666666666666665</c:v>
                </c:pt>
                <c:pt idx="4">
                  <c:v>2.6666666666666665</c:v>
                </c:pt>
                <c:pt idx="5">
                  <c:v>2.6666666666666665</c:v>
                </c:pt>
              </c:numCache>
            </c:numRef>
          </c:val>
          <c:smooth val="0"/>
          <c:extLst>
            <c:ext xmlns:c16="http://schemas.microsoft.com/office/drawing/2014/chart" uri="{C3380CC4-5D6E-409C-BE32-E72D297353CC}">
              <c16:uniqueId val="{00000004-59AF-40E9-8B87-1DA3DD1608F1}"/>
            </c:ext>
          </c:extLst>
        </c:ser>
        <c:dLbls>
          <c:showLegendKey val="0"/>
          <c:showVal val="0"/>
          <c:showCatName val="0"/>
          <c:showSerName val="0"/>
          <c:showPercent val="0"/>
          <c:showBubbleSize val="0"/>
        </c:dLbls>
        <c:marker val="1"/>
        <c:smooth val="0"/>
        <c:axId val="649726600"/>
        <c:axId val="648845344"/>
      </c:lineChart>
      <c:catAx>
        <c:axId val="6497266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EYInterstate Light" panose="02000506000000020004" pitchFamily="2" charset="0"/>
                <a:ea typeface="+mn-ea"/>
                <a:cs typeface="+mn-cs"/>
              </a:defRPr>
            </a:pPr>
            <a:endParaRPr lang="et-EE"/>
          </a:p>
        </c:txPr>
        <c:crossAx val="648845344"/>
        <c:crosses val="autoZero"/>
        <c:auto val="1"/>
        <c:lblAlgn val="ctr"/>
        <c:lblOffset val="100"/>
        <c:noMultiLvlLbl val="0"/>
      </c:catAx>
      <c:valAx>
        <c:axId val="648845344"/>
        <c:scaling>
          <c:orientation val="minMax"/>
          <c:max val="4"/>
          <c:min val="1"/>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49726600"/>
        <c:crosses val="autoZero"/>
        <c:crossBetween val="between"/>
        <c:majorUnit val="1"/>
      </c:val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62190207258575436"/>
          <c:y val="0.50494737996978678"/>
          <c:w val="0.34571707846863975"/>
          <c:h val="7.1562565933277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EYInterstate Light" panose="02000506000000020004" pitchFamily="2" charset="0"/>
              <a:ea typeface="+mn-ea"/>
              <a:cs typeface="+mn-cs"/>
            </a:defRPr>
          </a:pPr>
          <a:endParaRPr lang="et-EE"/>
        </a:p>
      </c:txPr>
    </c:legend>
    <c:plotVisOnly val="1"/>
    <c:dispBlanksAs val="gap"/>
    <c:showDLblsOverMax val="0"/>
  </c:chart>
  <c:spPr>
    <a:solidFill>
      <a:schemeClr val="bg1"/>
    </a:solidFill>
    <a:ln w="9525" cap="flat" cmpd="sng" algn="ctr">
      <a:noFill/>
      <a:round/>
    </a:ln>
    <a:effectLst/>
  </c:spPr>
  <c:txPr>
    <a:bodyPr/>
    <a:lstStyle/>
    <a:p>
      <a:pPr>
        <a:defRPr>
          <a:latin typeface="EYInterstate Light" panose="02000506000000020004" pitchFamily="2" charset="0"/>
        </a:defRPr>
      </a:pPr>
      <a:endParaRPr lang="et-EE"/>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06448268040569"/>
          <c:y val="4.2575376194321682E-2"/>
          <c:w val="0.83575982866395093"/>
          <c:h val="0.7720655918819751"/>
        </c:manualLayout>
      </c:layout>
      <c:lineChart>
        <c:grouping val="standard"/>
        <c:varyColors val="0"/>
        <c:ser>
          <c:idx val="1"/>
          <c:order val="0"/>
          <c:tx>
            <c:v>KOV eelarve tulud</c:v>
          </c:tx>
          <c:spPr>
            <a:ln w="19050">
              <a:solidFill>
                <a:srgbClr val="646464"/>
              </a:solidFill>
              <a:prstDash val="solid"/>
            </a:ln>
          </c:spPr>
          <c:marker>
            <c:symbol val="square"/>
            <c:size val="5"/>
            <c:spPr>
              <a:solidFill>
                <a:schemeClr val="accent1"/>
              </a:solidFill>
              <a:ln>
                <a:noFill/>
              </a:ln>
            </c:spPr>
          </c:marker>
          <c:dLbls>
            <c:dLbl>
              <c:idx val="0"/>
              <c:layout>
                <c:manualLayout>
                  <c:x val="-4.6013414989792924E-2"/>
                  <c:y val="-5.60065055909989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82-44EF-8F66-8AF44C2210D9}"/>
                </c:ext>
              </c:extLst>
            </c:dLbl>
            <c:dLbl>
              <c:idx val="2"/>
              <c:layout>
                <c:manualLayout>
                  <c:x val="-4.1898188652344306E-2"/>
                  <c:y val="-6.9046437044083697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F482-44EF-8F66-8AF44C2210D9}"/>
                </c:ext>
              </c:extLst>
            </c:dLbl>
            <c:dLbl>
              <c:idx val="3"/>
              <c:layout>
                <c:manualLayout>
                  <c:x val="-4.8611516153073461E-3"/>
                  <c:y val="-5.6006505590998956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F482-44EF-8F66-8AF44C2210D9}"/>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SISESTUSVORM'!$D$27:$K$27</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SISESTUSVORM'!$D$33:$J$33</c:f>
              <c:numCache>
                <c:formatCode>#,##0</c:formatCode>
                <c:ptCount val="7"/>
              </c:numCache>
            </c:numRef>
          </c:val>
          <c:smooth val="0"/>
          <c:extLst>
            <c:ext xmlns:c16="http://schemas.microsoft.com/office/drawing/2014/chart" uri="{C3380CC4-5D6E-409C-BE32-E72D297353CC}">
              <c16:uniqueId val="{00000003-F482-44EF-8F66-8AF44C2210D9}"/>
            </c:ext>
          </c:extLst>
        </c:ser>
        <c:dLbls>
          <c:showLegendKey val="0"/>
          <c:showVal val="0"/>
          <c:showCatName val="0"/>
          <c:showSerName val="0"/>
          <c:showPercent val="0"/>
          <c:showBubbleSize val="0"/>
        </c:dLbls>
        <c:marker val="1"/>
        <c:smooth val="0"/>
        <c:axId val="600804872"/>
        <c:axId val="600802128"/>
      </c:lineChart>
      <c:lineChart>
        <c:grouping val="standard"/>
        <c:varyColors val="0"/>
        <c:ser>
          <c:idx val="2"/>
          <c:order val="1"/>
          <c:tx>
            <c:v>KOV eelarve tulud ühe elaniku kohta</c:v>
          </c:tx>
          <c:spPr>
            <a:ln w="19050">
              <a:solidFill>
                <a:sysClr val="window" lastClr="FFFFFF">
                  <a:lumMod val="75000"/>
                </a:sysClr>
              </a:solidFill>
              <a:prstDash val="solid"/>
            </a:ln>
          </c:spPr>
          <c:marker>
            <c:spPr>
              <a:solidFill>
                <a:sysClr val="window" lastClr="FFFFFF">
                  <a:lumMod val="75000"/>
                </a:sysClr>
              </a:solidFill>
              <a:ln>
                <a:noFill/>
              </a:ln>
            </c:spPr>
          </c:marker>
          <c:dLbls>
            <c:numFmt formatCode="#,##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SISESTUSVORM'!$D$27:$K$27</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SISESTUSVORM'!$D$34:$J$34</c:f>
              <c:numCache>
                <c:formatCode>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4-F482-44EF-8F66-8AF44C2210D9}"/>
            </c:ext>
          </c:extLst>
        </c:ser>
        <c:ser>
          <c:idx val="0"/>
          <c:order val="2"/>
          <c:tx>
            <c:v>KOV eelarve tulud elaniku kohta Eestis keskmiselt</c:v>
          </c:tx>
          <c:spPr>
            <a:ln>
              <a:solidFill>
                <a:srgbClr val="FFD200"/>
              </a:solidFill>
            </a:ln>
          </c:spPr>
          <c:marker>
            <c:spPr>
              <a:solidFill>
                <a:srgbClr val="FFD200"/>
              </a:solidFill>
              <a:ln>
                <a:solidFill>
                  <a:srgbClr val="FFD200"/>
                </a:solidFill>
              </a:ln>
            </c:spPr>
          </c:marker>
          <c:val>
            <c:numRef>
              <c:f>'4 Eesti statistika'!$D$35:$J$35</c:f>
              <c:numCache>
                <c:formatCode>0.0</c:formatCode>
                <c:ptCount val="7"/>
                <c:pt idx="0">
                  <c:v>1086.4637304698008</c:v>
                </c:pt>
                <c:pt idx="1">
                  <c:v>967.114229333553</c:v>
                </c:pt>
                <c:pt idx="2">
                  <c:v>952.60001284041721</c:v>
                </c:pt>
                <c:pt idx="3">
                  <c:v>995.73233486756021</c:v>
                </c:pt>
                <c:pt idx="4">
                  <c:v>1064.9059054705758</c:v>
                </c:pt>
                <c:pt idx="5">
                  <c:v>1118.8201787264404</c:v>
                </c:pt>
                <c:pt idx="6">
                  <c:v>1140.6399267452439</c:v>
                </c:pt>
              </c:numCache>
            </c:numRef>
          </c:val>
          <c:smooth val="0"/>
          <c:extLst>
            <c:ext xmlns:c16="http://schemas.microsoft.com/office/drawing/2014/chart" uri="{C3380CC4-5D6E-409C-BE32-E72D297353CC}">
              <c16:uniqueId val="{00000005-F482-44EF-8F66-8AF44C2210D9}"/>
            </c:ext>
          </c:extLst>
        </c:ser>
        <c:dLbls>
          <c:showLegendKey val="0"/>
          <c:showVal val="0"/>
          <c:showCatName val="0"/>
          <c:showSerName val="0"/>
          <c:showPercent val="0"/>
          <c:showBubbleSize val="0"/>
        </c:dLbls>
        <c:marker val="1"/>
        <c:smooth val="0"/>
        <c:axId val="600187616"/>
        <c:axId val="600188792"/>
      </c:lineChart>
      <c:catAx>
        <c:axId val="600804872"/>
        <c:scaling>
          <c:orientation val="minMax"/>
        </c:scaling>
        <c:delete val="0"/>
        <c:axPos val="b"/>
        <c:numFmt formatCode="General" sourceLinked="1"/>
        <c:majorTickMark val="out"/>
        <c:minorTickMark val="none"/>
        <c:tickLblPos val="low"/>
        <c:spPr>
          <a:ln>
            <a:solidFill>
              <a:srgbClr val="000000"/>
            </a:solidFill>
            <a:prstDash val="solid"/>
          </a:ln>
        </c:spPr>
        <c:crossAx val="600802128"/>
        <c:crosses val="autoZero"/>
        <c:auto val="1"/>
        <c:lblAlgn val="ctr"/>
        <c:lblOffset val="100"/>
        <c:noMultiLvlLbl val="0"/>
      </c:catAx>
      <c:valAx>
        <c:axId val="600802128"/>
        <c:scaling>
          <c:orientation val="minMax"/>
        </c:scaling>
        <c:delete val="0"/>
        <c:axPos val="l"/>
        <c:numFmt formatCode="#,##0" sourceLinked="0"/>
        <c:majorTickMark val="out"/>
        <c:minorTickMark val="none"/>
        <c:tickLblPos val="low"/>
        <c:spPr>
          <a:ln>
            <a:solidFill>
              <a:srgbClr val="000000"/>
            </a:solidFill>
            <a:prstDash val="solid"/>
          </a:ln>
        </c:spPr>
        <c:crossAx val="600804872"/>
        <c:crosses val="autoZero"/>
        <c:crossBetween val="between"/>
        <c:dispUnits>
          <c:builtInUnit val="millions"/>
          <c:dispUnitsLbl>
            <c:tx>
              <c:rich>
                <a:bodyPr/>
                <a:lstStyle/>
                <a:p>
                  <a:pPr>
                    <a:defRPr/>
                  </a:pPr>
                  <a:r>
                    <a:rPr lang="et-EE"/>
                    <a:t>mln €</a:t>
                  </a:r>
                </a:p>
              </c:rich>
            </c:tx>
          </c:dispUnitsLbl>
        </c:dispUnits>
      </c:valAx>
      <c:valAx>
        <c:axId val="600188792"/>
        <c:scaling>
          <c:orientation val="minMax"/>
          <c:min val="950"/>
        </c:scaling>
        <c:delete val="0"/>
        <c:axPos val="r"/>
        <c:title>
          <c:tx>
            <c:rich>
              <a:bodyPr/>
              <a:lstStyle/>
              <a:p>
                <a:pPr>
                  <a:defRPr>
                    <a:latin typeface="EYInterstate Light" panose="02000506000000020004" pitchFamily="2" charset="0"/>
                  </a:defRPr>
                </a:pPr>
                <a:r>
                  <a:rPr lang="et-EE">
                    <a:latin typeface="EYInterstate Light" panose="02000506000000020004" pitchFamily="2" charset="0"/>
                  </a:rPr>
                  <a:t>€</a:t>
                </a:r>
                <a:r>
                  <a:rPr lang="et-EE" baseline="0">
                    <a:latin typeface="EYInterstate Light" panose="02000506000000020004" pitchFamily="2" charset="0"/>
                  </a:rPr>
                  <a:t> / elaniku kohta</a:t>
                </a:r>
                <a:endParaRPr lang="et-EE">
                  <a:latin typeface="EYInterstate Light" panose="02000506000000020004" pitchFamily="2" charset="0"/>
                </a:endParaRPr>
              </a:p>
            </c:rich>
          </c:tx>
          <c:layout>
            <c:manualLayout>
              <c:xMode val="edge"/>
              <c:yMode val="edge"/>
              <c:x val="0.97551020408163269"/>
              <c:y val="8.4373015016956401E-5"/>
            </c:manualLayout>
          </c:layout>
          <c:overlay val="0"/>
        </c:title>
        <c:numFmt formatCode="0.0" sourceLinked="1"/>
        <c:majorTickMark val="out"/>
        <c:minorTickMark val="none"/>
        <c:tickLblPos val="nextTo"/>
        <c:crossAx val="600187616"/>
        <c:crosses val="max"/>
        <c:crossBetween val="between"/>
      </c:valAx>
      <c:catAx>
        <c:axId val="600187616"/>
        <c:scaling>
          <c:orientation val="minMax"/>
        </c:scaling>
        <c:delete val="1"/>
        <c:axPos val="b"/>
        <c:numFmt formatCode="General" sourceLinked="1"/>
        <c:majorTickMark val="out"/>
        <c:minorTickMark val="none"/>
        <c:tickLblPos val="nextTo"/>
        <c:crossAx val="600188792"/>
        <c:crosses val="autoZero"/>
        <c:auto val="1"/>
        <c:lblAlgn val="ctr"/>
        <c:lblOffset val="100"/>
        <c:noMultiLvlLbl val="0"/>
      </c:catAx>
      <c:spPr>
        <a:solidFill>
          <a:srgbClr val="FFFFFF"/>
        </a:solidFill>
        <a:ln w="25400">
          <a:noFill/>
        </a:ln>
      </c:spPr>
    </c:plotArea>
    <c:legend>
      <c:legendPos val="b"/>
      <c:layout>
        <c:manualLayout>
          <c:xMode val="edge"/>
          <c:yMode val="edge"/>
          <c:x val="6.6995722756877624E-2"/>
          <c:y val="0.90240022013868515"/>
          <c:w val="0.90223534779040138"/>
          <c:h val="9.5498373708071183E-2"/>
        </c:manualLayout>
      </c:layout>
      <c:overlay val="0"/>
      <c:spPr>
        <a:ln w="25400">
          <a:noFill/>
        </a:ln>
      </c:spPr>
      <c:txPr>
        <a:bodyPr/>
        <a:lstStyle/>
        <a:p>
          <a:pPr rtl="0">
            <a:defRPr sz="800">
              <a:latin typeface="Arial Narrow"/>
              <a:ea typeface="Arial Narrow"/>
              <a:cs typeface="Arial Narrow"/>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Arial Narrow"/>
          <a:ea typeface="Arial Narrow"/>
          <a:cs typeface="Arial Narrow"/>
        </a:defRPr>
      </a:pPr>
      <a:endParaRPr lang="et-EE"/>
    </a:p>
  </c:txPr>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9492470848551335E-2"/>
          <c:y val="1.6721311475409839E-2"/>
          <c:w val="0.92993727635897372"/>
          <c:h val="0.7720655918819751"/>
        </c:manualLayout>
      </c:layout>
      <c:lineChart>
        <c:grouping val="standard"/>
        <c:varyColors val="0"/>
        <c:ser>
          <c:idx val="1"/>
          <c:order val="0"/>
          <c:tx>
            <c:v>Registreeritud töötute osakaal tööealisest elanikkonnast KOV-is</c:v>
          </c:tx>
          <c:spPr>
            <a:ln w="19050">
              <a:solidFill>
                <a:srgbClr val="646464"/>
              </a:solidFill>
              <a:prstDash val="solid"/>
            </a:ln>
          </c:spPr>
          <c:marker>
            <c:symbol val="square"/>
            <c:size val="5"/>
            <c:spPr>
              <a:solidFill>
                <a:schemeClr val="accent1"/>
              </a:solidFill>
              <a:ln>
                <a:no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SISESTUSVORM'!$D$36:$K$36</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6251-4B33-80C1-AA9ED2D4BAA0}"/>
            </c:ext>
          </c:extLst>
        </c:ser>
        <c:ser>
          <c:idx val="2"/>
          <c:order val="1"/>
          <c:tx>
            <c:v>Registreeritud töötute osakaal tööealisest elanikkonnast Eestis keskmiselt</c:v>
          </c:tx>
          <c:spPr>
            <a:ln w="19050">
              <a:solidFill>
                <a:srgbClr val="FFD200"/>
              </a:solidFill>
              <a:prstDash val="solid"/>
            </a:ln>
          </c:spPr>
          <c:marker>
            <c:spPr>
              <a:solidFill>
                <a:schemeClr val="accent2"/>
              </a:solidFill>
              <a:ln>
                <a:no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'4 Eesti statistika'!$D$37:$K$37</c:f>
              <c:numCache>
                <c:formatCode>0%</c:formatCode>
                <c:ptCount val="8"/>
                <c:pt idx="0">
                  <c:v>2.1741544934316018E-2</c:v>
                </c:pt>
                <c:pt idx="1">
                  <c:v>7.41441092351693E-2</c:v>
                </c:pt>
                <c:pt idx="2">
                  <c:v>8.8581736561352001E-2</c:v>
                </c:pt>
                <c:pt idx="3">
                  <c:v>6.1041911476694084E-2</c:v>
                </c:pt>
                <c:pt idx="4">
                  <c:v>4.8341130031601107E-2</c:v>
                </c:pt>
                <c:pt idx="5">
                  <c:v>4.2341766993944187E-2</c:v>
                </c:pt>
                <c:pt idx="6">
                  <c:v>3.4057037194421609E-2</c:v>
                </c:pt>
                <c:pt idx="7">
                  <c:v>3.2647069229839086E-2</c:v>
                </c:pt>
              </c:numCache>
            </c:numRef>
          </c:val>
          <c:smooth val="0"/>
          <c:extLst>
            <c:ext xmlns:c16="http://schemas.microsoft.com/office/drawing/2014/chart" uri="{C3380CC4-5D6E-409C-BE32-E72D297353CC}">
              <c16:uniqueId val="{00000001-6251-4B33-80C1-AA9ED2D4BAA0}"/>
            </c:ext>
          </c:extLst>
        </c:ser>
        <c:dLbls>
          <c:showLegendKey val="0"/>
          <c:showVal val="0"/>
          <c:showCatName val="0"/>
          <c:showSerName val="0"/>
          <c:showPercent val="0"/>
          <c:showBubbleSize val="0"/>
        </c:dLbls>
        <c:marker val="1"/>
        <c:smooth val="0"/>
        <c:axId val="600186048"/>
        <c:axId val="600186832"/>
      </c:lineChart>
      <c:catAx>
        <c:axId val="600186048"/>
        <c:scaling>
          <c:orientation val="minMax"/>
        </c:scaling>
        <c:delete val="0"/>
        <c:axPos val="b"/>
        <c:numFmt formatCode="General" sourceLinked="1"/>
        <c:majorTickMark val="out"/>
        <c:minorTickMark val="none"/>
        <c:tickLblPos val="low"/>
        <c:spPr>
          <a:ln>
            <a:solidFill>
              <a:srgbClr val="000000"/>
            </a:solidFill>
            <a:prstDash val="solid"/>
          </a:ln>
        </c:spPr>
        <c:crossAx val="600186832"/>
        <c:crosses val="autoZero"/>
        <c:auto val="1"/>
        <c:lblAlgn val="ctr"/>
        <c:lblOffset val="100"/>
        <c:noMultiLvlLbl val="0"/>
      </c:catAx>
      <c:valAx>
        <c:axId val="600186832"/>
        <c:scaling>
          <c:orientation val="minMax"/>
        </c:scaling>
        <c:delete val="0"/>
        <c:axPos val="l"/>
        <c:numFmt formatCode="0%" sourceLinked="0"/>
        <c:majorTickMark val="out"/>
        <c:minorTickMark val="none"/>
        <c:tickLblPos val="low"/>
        <c:spPr>
          <a:ln>
            <a:solidFill>
              <a:srgbClr val="000000"/>
            </a:solidFill>
            <a:prstDash val="solid"/>
          </a:ln>
        </c:spPr>
        <c:crossAx val="600186048"/>
        <c:crosses val="autoZero"/>
        <c:crossBetween val="between"/>
      </c:valAx>
      <c:spPr>
        <a:solidFill>
          <a:srgbClr val="FFFFFF"/>
        </a:solidFill>
        <a:ln w="25400">
          <a:noFill/>
        </a:ln>
      </c:spPr>
    </c:plotArea>
    <c:legend>
      <c:legendPos val="b"/>
      <c:layout>
        <c:manualLayout>
          <c:xMode val="edge"/>
          <c:yMode val="edge"/>
          <c:x val="0"/>
          <c:y val="0.90240022013868515"/>
          <c:w val="1"/>
          <c:h val="9.7599779861314684E-2"/>
        </c:manualLayout>
      </c:layout>
      <c:overlay val="0"/>
      <c:spPr>
        <a:ln w="25400">
          <a:noFill/>
        </a:ln>
      </c:spPr>
      <c:txPr>
        <a:bodyPr/>
        <a:lstStyle/>
        <a:p>
          <a:pPr rtl="0">
            <a:defRPr sz="800">
              <a:latin typeface="Arial Narrow"/>
              <a:ea typeface="Arial Narrow"/>
              <a:cs typeface="Arial Narrow"/>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Arial Narrow"/>
          <a:ea typeface="Arial Narrow"/>
          <a:cs typeface="Arial Narrow"/>
        </a:defRPr>
      </a:pPr>
      <a:endParaRPr lang="et-EE"/>
    </a:p>
  </c:tx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9492470848551335E-2"/>
          <c:y val="1.6721311475409839E-2"/>
          <c:w val="0.92993727635897372"/>
          <c:h val="0.7720655918819751"/>
        </c:manualLayout>
      </c:layout>
      <c:lineChart>
        <c:grouping val="standard"/>
        <c:varyColors val="0"/>
        <c:ser>
          <c:idx val="1"/>
          <c:order val="0"/>
          <c:tx>
            <c:v>Demograafiline tööturusurve indeks KOV-is</c:v>
          </c:tx>
          <c:spPr>
            <a:ln w="19050">
              <a:solidFill>
                <a:srgbClr val="646464"/>
              </a:solidFill>
              <a:prstDash val="solid"/>
            </a:ln>
          </c:spPr>
          <c:marker>
            <c:symbol val="square"/>
            <c:size val="5"/>
            <c:spPr>
              <a:solidFill>
                <a:schemeClr val="accent1"/>
              </a:solidFill>
              <a:ln>
                <a:no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SISESTUSVORM'!$D$38:$K$38</c:f>
              <c:numCache>
                <c:formatCode>General</c:formatCode>
                <c:ptCount val="8"/>
              </c:numCache>
            </c:numRef>
          </c:val>
          <c:smooth val="0"/>
          <c:extLst>
            <c:ext xmlns:c16="http://schemas.microsoft.com/office/drawing/2014/chart" uri="{C3380CC4-5D6E-409C-BE32-E72D297353CC}">
              <c16:uniqueId val="{00000000-10B6-40AD-A7D0-64AF44828428}"/>
            </c:ext>
          </c:extLst>
        </c:ser>
        <c:ser>
          <c:idx val="2"/>
          <c:order val="1"/>
          <c:tx>
            <c:v>Demograafiline tööturusurve indeks Eestis keskmiselt</c:v>
          </c:tx>
          <c:spPr>
            <a:ln w="19050">
              <a:solidFill>
                <a:srgbClr val="FFD200"/>
              </a:solidFill>
              <a:prstDash val="solid"/>
            </a:ln>
          </c:spPr>
          <c:marker>
            <c:spPr>
              <a:solidFill>
                <a:schemeClr val="accent2"/>
              </a:solidFill>
              <a:ln>
                <a:no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'4 Eesti statistika'!$D$39:$K$39</c:f>
              <c:numCache>
                <c:formatCode>General</c:formatCode>
                <c:ptCount val="8"/>
                <c:pt idx="0">
                  <c:v>0.82499999999999996</c:v>
                </c:pt>
                <c:pt idx="1">
                  <c:v>0.79300000000000004</c:v>
                </c:pt>
                <c:pt idx="2">
                  <c:v>0.77100000000000002</c:v>
                </c:pt>
                <c:pt idx="3">
                  <c:v>0.752</c:v>
                </c:pt>
                <c:pt idx="4">
                  <c:v>0.752</c:v>
                </c:pt>
                <c:pt idx="5">
                  <c:v>0.76600000000000001</c:v>
                </c:pt>
                <c:pt idx="6">
                  <c:v>0.78500000000000003</c:v>
                </c:pt>
                <c:pt idx="7">
                  <c:v>0.80600000000000005</c:v>
                </c:pt>
              </c:numCache>
            </c:numRef>
          </c:val>
          <c:smooth val="0"/>
          <c:extLst>
            <c:ext xmlns:c16="http://schemas.microsoft.com/office/drawing/2014/chart" uri="{C3380CC4-5D6E-409C-BE32-E72D297353CC}">
              <c16:uniqueId val="{00000001-10B6-40AD-A7D0-64AF44828428}"/>
            </c:ext>
          </c:extLst>
        </c:ser>
        <c:dLbls>
          <c:showLegendKey val="0"/>
          <c:showVal val="0"/>
          <c:showCatName val="0"/>
          <c:showSerName val="0"/>
          <c:showPercent val="0"/>
          <c:showBubbleSize val="0"/>
        </c:dLbls>
        <c:marker val="1"/>
        <c:smooth val="0"/>
        <c:axId val="600186440"/>
        <c:axId val="600188400"/>
      </c:lineChart>
      <c:catAx>
        <c:axId val="600186440"/>
        <c:scaling>
          <c:orientation val="minMax"/>
        </c:scaling>
        <c:delete val="0"/>
        <c:axPos val="b"/>
        <c:numFmt formatCode="General" sourceLinked="1"/>
        <c:majorTickMark val="out"/>
        <c:minorTickMark val="none"/>
        <c:tickLblPos val="low"/>
        <c:spPr>
          <a:ln>
            <a:solidFill>
              <a:srgbClr val="000000"/>
            </a:solidFill>
            <a:prstDash val="solid"/>
          </a:ln>
        </c:spPr>
        <c:crossAx val="600188400"/>
        <c:crosses val="autoZero"/>
        <c:auto val="1"/>
        <c:lblAlgn val="ctr"/>
        <c:lblOffset val="100"/>
        <c:noMultiLvlLbl val="0"/>
      </c:catAx>
      <c:valAx>
        <c:axId val="600188400"/>
        <c:scaling>
          <c:orientation val="minMax"/>
        </c:scaling>
        <c:delete val="0"/>
        <c:axPos val="l"/>
        <c:numFmt formatCode="#,##0.00" sourceLinked="0"/>
        <c:majorTickMark val="out"/>
        <c:minorTickMark val="none"/>
        <c:tickLblPos val="low"/>
        <c:spPr>
          <a:ln>
            <a:solidFill>
              <a:srgbClr val="000000"/>
            </a:solidFill>
            <a:prstDash val="solid"/>
          </a:ln>
        </c:spPr>
        <c:crossAx val="600186440"/>
        <c:crosses val="autoZero"/>
        <c:crossBetween val="between"/>
      </c:valAx>
      <c:spPr>
        <a:solidFill>
          <a:srgbClr val="FFFFFF"/>
        </a:solidFill>
        <a:ln w="25400">
          <a:noFill/>
        </a:ln>
      </c:spPr>
    </c:plotArea>
    <c:legend>
      <c:legendPos val="b"/>
      <c:layout>
        <c:manualLayout>
          <c:xMode val="edge"/>
          <c:yMode val="edge"/>
          <c:x val="0"/>
          <c:y val="0.90240022013868515"/>
          <c:w val="1"/>
          <c:h val="9.7599779861314684E-2"/>
        </c:manualLayout>
      </c:layout>
      <c:overlay val="0"/>
      <c:spPr>
        <a:ln w="25400">
          <a:noFill/>
        </a:ln>
      </c:spPr>
      <c:txPr>
        <a:bodyPr/>
        <a:lstStyle/>
        <a:p>
          <a:pPr rtl="0">
            <a:defRPr sz="800">
              <a:latin typeface="Arial Narrow"/>
              <a:ea typeface="Arial Narrow"/>
              <a:cs typeface="Arial Narrow"/>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Arial Narrow"/>
          <a:ea typeface="Arial Narrow"/>
          <a:cs typeface="Arial Narrow"/>
        </a:defRPr>
      </a:pPr>
      <a:endParaRPr lang="et-EE"/>
    </a:p>
  </c:txPr>
  <c:printSettings>
    <c:headerFooter/>
    <c:pageMargins b="0.75000000000000033" l="0.70000000000000029" r="0.70000000000000029" t="0.75000000000000033" header="0.30000000000000016" footer="0.30000000000000016"/>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13041818932412E-2"/>
          <c:y val="6.9119681445843226E-2"/>
          <c:w val="0.91318197216878283"/>
          <c:h val="0.58581280193475738"/>
        </c:manualLayout>
      </c:layout>
      <c:barChart>
        <c:barDir val="col"/>
        <c:grouping val="clustered"/>
        <c:varyColors val="0"/>
        <c:ser>
          <c:idx val="0"/>
          <c:order val="0"/>
          <c:tx>
            <c:v>Palgatöötajate keskmine brutotulu KOV-is: Mehed</c:v>
          </c:tx>
          <c:spPr>
            <a:solidFill>
              <a:srgbClr val="646464"/>
            </a:solidFill>
            <a:ln w="25400">
              <a:no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'3 SISESTUSVORM'!$D$8:$K$8</c:f>
              <c:numCache>
                <c:formatCode>General</c:formatCode>
                <c:ptCount val="8"/>
                <c:pt idx="0">
                  <c:v>2009</c:v>
                </c:pt>
                <c:pt idx="1">
                  <c:v>2010</c:v>
                </c:pt>
                <c:pt idx="2">
                  <c:v>2011</c:v>
                </c:pt>
                <c:pt idx="3">
                  <c:v>2012</c:v>
                </c:pt>
                <c:pt idx="4">
                  <c:v>2013</c:v>
                </c:pt>
                <c:pt idx="5">
                  <c:v>2014</c:v>
                </c:pt>
                <c:pt idx="6">
                  <c:v>2015</c:v>
                </c:pt>
                <c:pt idx="7">
                  <c:v>2016</c:v>
                </c:pt>
              </c:numCache>
            </c:numRef>
          </c:cat>
          <c:val>
            <c:numRef>
              <c:f>'3 SISESTUSVORM'!$D$39:$J$39</c:f>
              <c:numCache>
                <c:formatCode>0.0</c:formatCode>
                <c:ptCount val="7"/>
              </c:numCache>
            </c:numRef>
          </c:val>
          <c:extLst>
            <c:ext xmlns:c16="http://schemas.microsoft.com/office/drawing/2014/chart" uri="{C3380CC4-5D6E-409C-BE32-E72D297353CC}">
              <c16:uniqueId val="{00000000-743D-4724-97F3-7C560B1DD80C}"/>
            </c:ext>
          </c:extLst>
        </c:ser>
        <c:ser>
          <c:idx val="2"/>
          <c:order val="1"/>
          <c:tx>
            <c:v>Palgatöötajate keskmine brutotulu Eestis keskmiselt: Mehed</c:v>
          </c:tx>
          <c:spPr>
            <a:solidFill>
              <a:srgbClr val="CCCBCD"/>
            </a:solidFill>
            <a:ln w="25400">
              <a:no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'4 Eesti statistika'!$D$40:$J$40</c:f>
              <c:numCache>
                <c:formatCode>0.0</c:formatCode>
                <c:ptCount val="7"/>
                <c:pt idx="0">
                  <c:v>937.64779999999996</c:v>
                </c:pt>
                <c:pt idx="1">
                  <c:v>888.11626999999999</c:v>
                </c:pt>
                <c:pt idx="2">
                  <c:v>884.35636</c:v>
                </c:pt>
                <c:pt idx="3">
                  <c:v>923.18241999999998</c:v>
                </c:pt>
                <c:pt idx="4">
                  <c:v>981.59396000000004</c:v>
                </c:pt>
                <c:pt idx="5">
                  <c:v>1041.424</c:v>
                </c:pt>
                <c:pt idx="6">
                  <c:v>1096.5</c:v>
                </c:pt>
              </c:numCache>
            </c:numRef>
          </c:val>
          <c:extLst>
            <c:ext xmlns:c16="http://schemas.microsoft.com/office/drawing/2014/chart" uri="{C3380CC4-5D6E-409C-BE32-E72D297353CC}">
              <c16:uniqueId val="{00000001-743D-4724-97F3-7C560B1DD80C}"/>
            </c:ext>
          </c:extLst>
        </c:ser>
        <c:ser>
          <c:idx val="1"/>
          <c:order val="2"/>
          <c:tx>
            <c:v>Palgatöötajate keskmine brutotulu KOV-is: Naised</c:v>
          </c:tx>
          <c:spPr>
            <a:solidFill>
              <a:srgbClr val="FFD200"/>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'3 SISESTUSVORM'!$D$40:$J$40</c:f>
              <c:numCache>
                <c:formatCode>0.0</c:formatCode>
                <c:ptCount val="7"/>
              </c:numCache>
            </c:numRef>
          </c:val>
          <c:extLst>
            <c:ext xmlns:c16="http://schemas.microsoft.com/office/drawing/2014/chart" uri="{C3380CC4-5D6E-409C-BE32-E72D297353CC}">
              <c16:uniqueId val="{00000002-743D-4724-97F3-7C560B1DD80C}"/>
            </c:ext>
          </c:extLst>
        </c:ser>
        <c:ser>
          <c:idx val="3"/>
          <c:order val="3"/>
          <c:tx>
            <c:v>Palgatöötajate keskmine brutotulu Eestis keskmiselt: Naised</c:v>
          </c:tx>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'4 Eesti statistika'!$D$41:$J$41</c:f>
              <c:numCache>
                <c:formatCode>0.0</c:formatCode>
                <c:ptCount val="7"/>
                <c:pt idx="0">
                  <c:v>686.53893000000005</c:v>
                </c:pt>
                <c:pt idx="1">
                  <c:v>671.26404000000002</c:v>
                </c:pt>
                <c:pt idx="2">
                  <c:v>667.16646000000003</c:v>
                </c:pt>
                <c:pt idx="3">
                  <c:v>687.84306000000004</c:v>
                </c:pt>
                <c:pt idx="4">
                  <c:v>723.21226999999999</c:v>
                </c:pt>
                <c:pt idx="5">
                  <c:v>775.75199999999995</c:v>
                </c:pt>
                <c:pt idx="6">
                  <c:v>828.63</c:v>
                </c:pt>
              </c:numCache>
            </c:numRef>
          </c:val>
          <c:extLst>
            <c:ext xmlns:c16="http://schemas.microsoft.com/office/drawing/2014/chart" uri="{C3380CC4-5D6E-409C-BE32-E72D297353CC}">
              <c16:uniqueId val="{00000003-743D-4724-97F3-7C560B1DD80C}"/>
            </c:ext>
          </c:extLst>
        </c:ser>
        <c:dLbls>
          <c:showLegendKey val="0"/>
          <c:showVal val="0"/>
          <c:showCatName val="0"/>
          <c:showSerName val="0"/>
          <c:showPercent val="0"/>
          <c:showBubbleSize val="0"/>
        </c:dLbls>
        <c:gapWidth val="100"/>
        <c:axId val="600189576"/>
        <c:axId val="600197392"/>
      </c:barChart>
      <c:catAx>
        <c:axId val="600189576"/>
        <c:scaling>
          <c:orientation val="minMax"/>
        </c:scaling>
        <c:delete val="0"/>
        <c:axPos val="b"/>
        <c:numFmt formatCode="General" sourceLinked="1"/>
        <c:majorTickMark val="out"/>
        <c:minorTickMark val="none"/>
        <c:tickLblPos val="low"/>
        <c:spPr>
          <a:ln>
            <a:solidFill>
              <a:srgbClr val="000000"/>
            </a:solidFill>
            <a:prstDash val="solid"/>
          </a:ln>
        </c:spPr>
        <c:crossAx val="600197392"/>
        <c:crosses val="autoZero"/>
        <c:auto val="1"/>
        <c:lblAlgn val="ctr"/>
        <c:lblOffset val="100"/>
        <c:noMultiLvlLbl val="0"/>
      </c:catAx>
      <c:valAx>
        <c:axId val="600197392"/>
        <c:scaling>
          <c:orientation val="minMax"/>
        </c:scaling>
        <c:delete val="0"/>
        <c:axPos val="l"/>
        <c:title>
          <c:tx>
            <c:rich>
              <a:bodyPr/>
              <a:lstStyle/>
              <a:p>
                <a:pPr>
                  <a:defRPr b="0" i="0"/>
                </a:pPr>
                <a:r>
                  <a:rPr lang="et-EE"/>
                  <a:t>€</a:t>
                </a:r>
              </a:p>
            </c:rich>
          </c:tx>
          <c:overlay val="0"/>
        </c:title>
        <c:numFmt formatCode="#,##0" sourceLinked="0"/>
        <c:majorTickMark val="out"/>
        <c:minorTickMark val="none"/>
        <c:tickLblPos val="low"/>
        <c:spPr>
          <a:ln>
            <a:solidFill>
              <a:srgbClr val="000000"/>
            </a:solidFill>
            <a:prstDash val="solid"/>
          </a:ln>
        </c:spPr>
        <c:crossAx val="600189576"/>
        <c:crosses val="autoZero"/>
        <c:crossBetween val="between"/>
      </c:valAx>
      <c:spPr>
        <a:solidFill>
          <a:srgbClr val="FFFFFF"/>
        </a:solidFill>
        <a:ln w="25400">
          <a:noFill/>
        </a:ln>
      </c:spPr>
    </c:plotArea>
    <c:legend>
      <c:legendPos val="b"/>
      <c:overlay val="0"/>
      <c:spPr>
        <a:ln w="25400">
          <a:noFill/>
        </a:ln>
      </c:spPr>
      <c:txPr>
        <a:bodyPr/>
        <a:lstStyle/>
        <a:p>
          <a:pPr>
            <a:defRPr sz="800">
              <a:latin typeface="Arial Narrow"/>
              <a:ea typeface="Arial Narrow"/>
              <a:cs typeface="Arial Narrow"/>
            </a:defRPr>
          </a:pPr>
          <a:endParaRPr lang="et-EE"/>
        </a:p>
      </c:txPr>
    </c:legend>
    <c:plotVisOnly val="1"/>
    <c:dispBlanksAs val="gap"/>
    <c:showDLblsOverMax val="0"/>
  </c:chart>
  <c:spPr>
    <a:solidFill>
      <a:srgbClr val="FFFFFF"/>
    </a:solidFill>
    <a:ln w="25400">
      <a:noFill/>
    </a:ln>
  </c:spPr>
  <c:txPr>
    <a:bodyPr/>
    <a:lstStyle/>
    <a:p>
      <a:pPr>
        <a:defRPr sz="800" b="0">
          <a:solidFill>
            <a:srgbClr val="000000"/>
          </a:solidFill>
          <a:latin typeface="Arial Narrow"/>
          <a:ea typeface="Arial Narrow"/>
          <a:cs typeface="Arial Narrow"/>
        </a:defRPr>
      </a:pPr>
      <a:endParaRPr lang="et-E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J$239" lockText="1" noThreeD="1"/>
</file>

<file path=xl/ctrlProps/ctrlProp10.xml><?xml version="1.0" encoding="utf-8"?>
<formControlPr xmlns="http://schemas.microsoft.com/office/spreadsheetml/2009/9/main" objectType="CheckBox" fmlaLink="$J$64" lockText="1" noThreeD="1"/>
</file>

<file path=xl/ctrlProps/ctrlProp100.xml><?xml version="1.0" encoding="utf-8"?>
<formControlPr xmlns="http://schemas.microsoft.com/office/spreadsheetml/2009/9/main" objectType="CheckBox" checked="Checked" fmlaLink="$J$148" lockText="1" noThreeD="1"/>
</file>

<file path=xl/ctrlProps/ctrlProp101.xml><?xml version="1.0" encoding="utf-8"?>
<formControlPr xmlns="http://schemas.microsoft.com/office/spreadsheetml/2009/9/main" objectType="CheckBox" fmlaLink="$K$148" lockText="1" noThreeD="1"/>
</file>

<file path=xl/ctrlProps/ctrlProp102.xml><?xml version="1.0" encoding="utf-8"?>
<formControlPr xmlns="http://schemas.microsoft.com/office/spreadsheetml/2009/9/main" objectType="CheckBox" fmlaLink="$L$148" lockText="1" noThreeD="1"/>
</file>

<file path=xl/ctrlProps/ctrlProp103.xml><?xml version="1.0" encoding="utf-8"?>
<formControlPr xmlns="http://schemas.microsoft.com/office/spreadsheetml/2009/9/main" objectType="CheckBox" checked="Checked" fmlaLink="$J$149" lockText="1" noThreeD="1"/>
</file>

<file path=xl/ctrlProps/ctrlProp104.xml><?xml version="1.0" encoding="utf-8"?>
<formControlPr xmlns="http://schemas.microsoft.com/office/spreadsheetml/2009/9/main" objectType="CheckBox" fmlaLink="$K$149" lockText="1" noThreeD="1"/>
</file>

<file path=xl/ctrlProps/ctrlProp105.xml><?xml version="1.0" encoding="utf-8"?>
<formControlPr xmlns="http://schemas.microsoft.com/office/spreadsheetml/2009/9/main" objectType="CheckBox" fmlaLink="$L$149" lockText="1" noThreeD="1"/>
</file>

<file path=xl/ctrlProps/ctrlProp106.xml><?xml version="1.0" encoding="utf-8"?>
<formControlPr xmlns="http://schemas.microsoft.com/office/spreadsheetml/2009/9/main" objectType="CheckBox" fmlaLink="$J$152" lockText="1" noThreeD="1"/>
</file>

<file path=xl/ctrlProps/ctrlProp107.xml><?xml version="1.0" encoding="utf-8"?>
<formControlPr xmlns="http://schemas.microsoft.com/office/spreadsheetml/2009/9/main" objectType="CheckBox" fmlaLink="$K$152" lockText="1" noThreeD="1"/>
</file>

<file path=xl/ctrlProps/ctrlProp108.xml><?xml version="1.0" encoding="utf-8"?>
<formControlPr xmlns="http://schemas.microsoft.com/office/spreadsheetml/2009/9/main" objectType="CheckBox" fmlaLink="$L$152" lockText="1" noThreeD="1"/>
</file>

<file path=xl/ctrlProps/ctrlProp109.xml><?xml version="1.0" encoding="utf-8"?>
<formControlPr xmlns="http://schemas.microsoft.com/office/spreadsheetml/2009/9/main" objectType="CheckBox" checked="Checked" fmlaLink="$J$157" lockText="1" noThreeD="1"/>
</file>

<file path=xl/ctrlProps/ctrlProp11.xml><?xml version="1.0" encoding="utf-8"?>
<formControlPr xmlns="http://schemas.microsoft.com/office/spreadsheetml/2009/9/main" objectType="CheckBox" fmlaLink="$K$64" lockText="1" noThreeD="1"/>
</file>

<file path=xl/ctrlProps/ctrlProp110.xml><?xml version="1.0" encoding="utf-8"?>
<formControlPr xmlns="http://schemas.microsoft.com/office/spreadsheetml/2009/9/main" objectType="CheckBox" fmlaLink="$K$157" lockText="1" noThreeD="1"/>
</file>

<file path=xl/ctrlProps/ctrlProp111.xml><?xml version="1.0" encoding="utf-8"?>
<formControlPr xmlns="http://schemas.microsoft.com/office/spreadsheetml/2009/9/main" objectType="CheckBox" fmlaLink="$L$157" lockText="1" noThreeD="1"/>
</file>

<file path=xl/ctrlProps/ctrlProp112.xml><?xml version="1.0" encoding="utf-8"?>
<formControlPr xmlns="http://schemas.microsoft.com/office/spreadsheetml/2009/9/main" objectType="CheckBox" checked="Checked" fmlaLink="$J$215" lockText="1" noThreeD="1"/>
</file>

<file path=xl/ctrlProps/ctrlProp113.xml><?xml version="1.0" encoding="utf-8"?>
<formControlPr xmlns="http://schemas.microsoft.com/office/spreadsheetml/2009/9/main" objectType="CheckBox" fmlaLink="$K$215" lockText="1" noThreeD="1"/>
</file>

<file path=xl/ctrlProps/ctrlProp114.xml><?xml version="1.0" encoding="utf-8"?>
<formControlPr xmlns="http://schemas.microsoft.com/office/spreadsheetml/2009/9/main" objectType="CheckBox" fmlaLink="$L$215" lockText="1" noThreeD="1"/>
</file>

<file path=xl/ctrlProps/ctrlProp115.xml><?xml version="1.0" encoding="utf-8"?>
<formControlPr xmlns="http://schemas.microsoft.com/office/spreadsheetml/2009/9/main" objectType="CheckBox" fmlaLink="$J$180" lockText="1" noThreeD="1"/>
</file>

<file path=xl/ctrlProps/ctrlProp116.xml><?xml version="1.0" encoding="utf-8"?>
<formControlPr xmlns="http://schemas.microsoft.com/office/spreadsheetml/2009/9/main" objectType="CheckBox" fmlaLink="$K$180" lockText="1" noThreeD="1"/>
</file>

<file path=xl/ctrlProps/ctrlProp117.xml><?xml version="1.0" encoding="utf-8"?>
<formControlPr xmlns="http://schemas.microsoft.com/office/spreadsheetml/2009/9/main" objectType="CheckBox" fmlaLink="$L$180" lockText="1" noThreeD="1"/>
</file>

<file path=xl/ctrlProps/ctrlProp118.xml><?xml version="1.0" encoding="utf-8"?>
<formControlPr xmlns="http://schemas.microsoft.com/office/spreadsheetml/2009/9/main" objectType="CheckBox" fmlaLink="$J$181" lockText="1" noThreeD="1"/>
</file>

<file path=xl/ctrlProps/ctrlProp119.xml><?xml version="1.0" encoding="utf-8"?>
<formControlPr xmlns="http://schemas.microsoft.com/office/spreadsheetml/2009/9/main" objectType="CheckBox" checked="Checked" fmlaLink="$K$181" lockText="1" noThreeD="1"/>
</file>

<file path=xl/ctrlProps/ctrlProp12.xml><?xml version="1.0" encoding="utf-8"?>
<formControlPr xmlns="http://schemas.microsoft.com/office/spreadsheetml/2009/9/main" objectType="CheckBox" fmlaLink="$L$64" lockText="1" noThreeD="1"/>
</file>

<file path=xl/ctrlProps/ctrlProp120.xml><?xml version="1.0" encoding="utf-8"?>
<formControlPr xmlns="http://schemas.microsoft.com/office/spreadsheetml/2009/9/main" objectType="CheckBox" fmlaLink="$L$181" lockText="1" noThreeD="1"/>
</file>

<file path=xl/ctrlProps/ctrlProp121.xml><?xml version="1.0" encoding="utf-8"?>
<formControlPr xmlns="http://schemas.microsoft.com/office/spreadsheetml/2009/9/main" objectType="CheckBox" fmlaLink="$J$182" lockText="1" noThreeD="1"/>
</file>

<file path=xl/ctrlProps/ctrlProp122.xml><?xml version="1.0" encoding="utf-8"?>
<formControlPr xmlns="http://schemas.microsoft.com/office/spreadsheetml/2009/9/main" objectType="CheckBox" checked="Checked" fmlaLink="$K$182" lockText="1" noThreeD="1"/>
</file>

<file path=xl/ctrlProps/ctrlProp123.xml><?xml version="1.0" encoding="utf-8"?>
<formControlPr xmlns="http://schemas.microsoft.com/office/spreadsheetml/2009/9/main" objectType="CheckBox" fmlaLink="$L$182" lockText="1" noThreeD="1"/>
</file>

<file path=xl/ctrlProps/ctrlProp124.xml><?xml version="1.0" encoding="utf-8"?>
<formControlPr xmlns="http://schemas.microsoft.com/office/spreadsheetml/2009/9/main" objectType="CheckBox" fmlaLink="$J$183" lockText="1" noThreeD="1"/>
</file>

<file path=xl/ctrlProps/ctrlProp125.xml><?xml version="1.0" encoding="utf-8"?>
<formControlPr xmlns="http://schemas.microsoft.com/office/spreadsheetml/2009/9/main" objectType="CheckBox" checked="Checked" fmlaLink="$K$183" lockText="1" noThreeD="1"/>
</file>

<file path=xl/ctrlProps/ctrlProp126.xml><?xml version="1.0" encoding="utf-8"?>
<formControlPr xmlns="http://schemas.microsoft.com/office/spreadsheetml/2009/9/main" objectType="CheckBox" fmlaLink="$L$183" lockText="1" noThreeD="1"/>
</file>

<file path=xl/ctrlProps/ctrlProp127.xml><?xml version="1.0" encoding="utf-8"?>
<formControlPr xmlns="http://schemas.microsoft.com/office/spreadsheetml/2009/9/main" objectType="CheckBox" checked="Checked" fmlaLink="$J$184" lockText="1" noThreeD="1"/>
</file>

<file path=xl/ctrlProps/ctrlProp128.xml><?xml version="1.0" encoding="utf-8"?>
<formControlPr xmlns="http://schemas.microsoft.com/office/spreadsheetml/2009/9/main" objectType="CheckBox" fmlaLink="$K$184" lockText="1" noThreeD="1"/>
</file>

<file path=xl/ctrlProps/ctrlProp129.xml><?xml version="1.0" encoding="utf-8"?>
<formControlPr xmlns="http://schemas.microsoft.com/office/spreadsheetml/2009/9/main" objectType="CheckBox" fmlaLink="$L$184" lockText="1" noThreeD="1"/>
</file>

<file path=xl/ctrlProps/ctrlProp13.xml><?xml version="1.0" encoding="utf-8"?>
<formControlPr xmlns="http://schemas.microsoft.com/office/spreadsheetml/2009/9/main" objectType="CheckBox" checked="Checked" fmlaLink="J61" lockText="1" noThreeD="1"/>
</file>

<file path=xl/ctrlProps/ctrlProp130.xml><?xml version="1.0" encoding="utf-8"?>
<formControlPr xmlns="http://schemas.microsoft.com/office/spreadsheetml/2009/9/main" objectType="CheckBox" checked="Checked" fmlaLink="$J$185" lockText="1" noThreeD="1"/>
</file>

<file path=xl/ctrlProps/ctrlProp131.xml><?xml version="1.0" encoding="utf-8"?>
<formControlPr xmlns="http://schemas.microsoft.com/office/spreadsheetml/2009/9/main" objectType="CheckBox" fmlaLink="$K$185" lockText="1" noThreeD="1"/>
</file>

<file path=xl/ctrlProps/ctrlProp132.xml><?xml version="1.0" encoding="utf-8"?>
<formControlPr xmlns="http://schemas.microsoft.com/office/spreadsheetml/2009/9/main" objectType="CheckBox" fmlaLink="$L$185" lockText="1" noThreeD="1"/>
</file>

<file path=xl/ctrlProps/ctrlProp133.xml><?xml version="1.0" encoding="utf-8"?>
<formControlPr xmlns="http://schemas.microsoft.com/office/spreadsheetml/2009/9/main" objectType="CheckBox" checked="Checked" fmlaLink="$J$186" lockText="1" noThreeD="1"/>
</file>

<file path=xl/ctrlProps/ctrlProp134.xml><?xml version="1.0" encoding="utf-8"?>
<formControlPr xmlns="http://schemas.microsoft.com/office/spreadsheetml/2009/9/main" objectType="CheckBox" fmlaLink="$K$186" lockText="1" noThreeD="1"/>
</file>

<file path=xl/ctrlProps/ctrlProp135.xml><?xml version="1.0" encoding="utf-8"?>
<formControlPr xmlns="http://schemas.microsoft.com/office/spreadsheetml/2009/9/main" objectType="CheckBox" fmlaLink="$L$186" lockText="1" noThreeD="1"/>
</file>

<file path=xl/ctrlProps/ctrlProp136.xml><?xml version="1.0" encoding="utf-8"?>
<formControlPr xmlns="http://schemas.microsoft.com/office/spreadsheetml/2009/9/main" objectType="CheckBox" checked="Checked" fmlaLink="$J$187" lockText="1" noThreeD="1"/>
</file>

<file path=xl/ctrlProps/ctrlProp137.xml><?xml version="1.0" encoding="utf-8"?>
<formControlPr xmlns="http://schemas.microsoft.com/office/spreadsheetml/2009/9/main" objectType="CheckBox" fmlaLink="$K$187" lockText="1" noThreeD="1"/>
</file>

<file path=xl/ctrlProps/ctrlProp138.xml><?xml version="1.0" encoding="utf-8"?>
<formControlPr xmlns="http://schemas.microsoft.com/office/spreadsheetml/2009/9/main" objectType="CheckBox" fmlaLink="$L$187" lockText="1" noThreeD="1"/>
</file>

<file path=xl/ctrlProps/ctrlProp139.xml><?xml version="1.0" encoding="utf-8"?>
<formControlPr xmlns="http://schemas.microsoft.com/office/spreadsheetml/2009/9/main" objectType="CheckBox" checked="Checked" fmlaLink="$J$190" lockText="1" noThreeD="1"/>
</file>

<file path=xl/ctrlProps/ctrlProp14.xml><?xml version="1.0" encoding="utf-8"?>
<formControlPr xmlns="http://schemas.microsoft.com/office/spreadsheetml/2009/9/main" objectType="CheckBox" fmlaLink="K61" lockText="1" noThreeD="1"/>
</file>

<file path=xl/ctrlProps/ctrlProp140.xml><?xml version="1.0" encoding="utf-8"?>
<formControlPr xmlns="http://schemas.microsoft.com/office/spreadsheetml/2009/9/main" objectType="CheckBox" fmlaLink="$K$190" lockText="1" noThreeD="1"/>
</file>

<file path=xl/ctrlProps/ctrlProp141.xml><?xml version="1.0" encoding="utf-8"?>
<formControlPr xmlns="http://schemas.microsoft.com/office/spreadsheetml/2009/9/main" objectType="CheckBox" fmlaLink="$L$190" lockText="1" noThreeD="1"/>
</file>

<file path=xl/ctrlProps/ctrlProp142.xml><?xml version="1.0" encoding="utf-8"?>
<formControlPr xmlns="http://schemas.microsoft.com/office/spreadsheetml/2009/9/main" objectType="CheckBox" checked="Checked" fmlaLink="$J$201" lockText="1" noThreeD="1"/>
</file>

<file path=xl/ctrlProps/ctrlProp143.xml><?xml version="1.0" encoding="utf-8"?>
<formControlPr xmlns="http://schemas.microsoft.com/office/spreadsheetml/2009/9/main" objectType="CheckBox" fmlaLink="$K$201" lockText="1" noThreeD="1"/>
</file>

<file path=xl/ctrlProps/ctrlProp144.xml><?xml version="1.0" encoding="utf-8"?>
<formControlPr xmlns="http://schemas.microsoft.com/office/spreadsheetml/2009/9/main" objectType="CheckBox" fmlaLink="$L$201" lockText="1" noThreeD="1"/>
</file>

<file path=xl/ctrlProps/ctrlProp145.xml><?xml version="1.0" encoding="utf-8"?>
<formControlPr xmlns="http://schemas.microsoft.com/office/spreadsheetml/2009/9/main" objectType="CheckBox" fmlaLink="$J$202" lockText="1" noThreeD="1"/>
</file>

<file path=xl/ctrlProps/ctrlProp146.xml><?xml version="1.0" encoding="utf-8"?>
<formControlPr xmlns="http://schemas.microsoft.com/office/spreadsheetml/2009/9/main" objectType="CheckBox" checked="Checked" fmlaLink="$K$202" lockText="1" noThreeD="1"/>
</file>

<file path=xl/ctrlProps/ctrlProp147.xml><?xml version="1.0" encoding="utf-8"?>
<formControlPr xmlns="http://schemas.microsoft.com/office/spreadsheetml/2009/9/main" objectType="CheckBox" fmlaLink="$L$202" lockText="1" noThreeD="1"/>
</file>

<file path=xl/ctrlProps/ctrlProp148.xml><?xml version="1.0" encoding="utf-8"?>
<formControlPr xmlns="http://schemas.microsoft.com/office/spreadsheetml/2009/9/main" objectType="CheckBox" checked="Checked" fmlaLink="$J$203" lockText="1" noThreeD="1"/>
</file>

<file path=xl/ctrlProps/ctrlProp149.xml><?xml version="1.0" encoding="utf-8"?>
<formControlPr xmlns="http://schemas.microsoft.com/office/spreadsheetml/2009/9/main" objectType="CheckBox" fmlaLink="$K$203" lockText="1" noThreeD="1"/>
</file>

<file path=xl/ctrlProps/ctrlProp15.xml><?xml version="1.0" encoding="utf-8"?>
<formControlPr xmlns="http://schemas.microsoft.com/office/spreadsheetml/2009/9/main" objectType="CheckBox" fmlaLink="L61" lockText="1" noThreeD="1"/>
</file>

<file path=xl/ctrlProps/ctrlProp150.xml><?xml version="1.0" encoding="utf-8"?>
<formControlPr xmlns="http://schemas.microsoft.com/office/spreadsheetml/2009/9/main" objectType="CheckBox" fmlaLink="$L$203" lockText="1" noThreeD="1"/>
</file>

<file path=xl/ctrlProps/ctrlProp151.xml><?xml version="1.0" encoding="utf-8"?>
<formControlPr xmlns="http://schemas.microsoft.com/office/spreadsheetml/2009/9/main" objectType="CheckBox" fmlaLink="$J$204" lockText="1" noThreeD="1"/>
</file>

<file path=xl/ctrlProps/ctrlProp152.xml><?xml version="1.0" encoding="utf-8"?>
<formControlPr xmlns="http://schemas.microsoft.com/office/spreadsheetml/2009/9/main" objectType="CheckBox" checked="Checked" fmlaLink="$K$204" lockText="1" noThreeD="1"/>
</file>

<file path=xl/ctrlProps/ctrlProp153.xml><?xml version="1.0" encoding="utf-8"?>
<formControlPr xmlns="http://schemas.microsoft.com/office/spreadsheetml/2009/9/main" objectType="CheckBox" fmlaLink="$L$204" lockText="1" noThreeD="1"/>
</file>

<file path=xl/ctrlProps/ctrlProp154.xml><?xml version="1.0" encoding="utf-8"?>
<formControlPr xmlns="http://schemas.microsoft.com/office/spreadsheetml/2009/9/main" objectType="CheckBox" fmlaLink="$J$205" lockText="1" noThreeD="1"/>
</file>

<file path=xl/ctrlProps/ctrlProp155.xml><?xml version="1.0" encoding="utf-8"?>
<formControlPr xmlns="http://schemas.microsoft.com/office/spreadsheetml/2009/9/main" objectType="CheckBox" fmlaLink="$K$205" lockText="1" noThreeD="1"/>
</file>

<file path=xl/ctrlProps/ctrlProp156.xml><?xml version="1.0" encoding="utf-8"?>
<formControlPr xmlns="http://schemas.microsoft.com/office/spreadsheetml/2009/9/main" objectType="CheckBox" fmlaLink="$L$205" lockText="1" noThreeD="1"/>
</file>

<file path=xl/ctrlProps/ctrlProp157.xml><?xml version="1.0" encoding="utf-8"?>
<formControlPr xmlns="http://schemas.microsoft.com/office/spreadsheetml/2009/9/main" objectType="CheckBox" fmlaLink="$J$206" lockText="1" noThreeD="1"/>
</file>

<file path=xl/ctrlProps/ctrlProp158.xml><?xml version="1.0" encoding="utf-8"?>
<formControlPr xmlns="http://schemas.microsoft.com/office/spreadsheetml/2009/9/main" objectType="CheckBox" fmlaLink="$K$206" lockText="1" noThreeD="1"/>
</file>

<file path=xl/ctrlProps/ctrlProp159.xml><?xml version="1.0" encoding="utf-8"?>
<formControlPr xmlns="http://schemas.microsoft.com/office/spreadsheetml/2009/9/main" objectType="CheckBox" fmlaLink="$L$206" lockText="1" noThreeD="1"/>
</file>

<file path=xl/ctrlProps/ctrlProp16.xml><?xml version="1.0" encoding="utf-8"?>
<formControlPr xmlns="http://schemas.microsoft.com/office/spreadsheetml/2009/9/main" objectType="CheckBox" checked="Checked" fmlaLink="J62" lockText="1" noThreeD="1"/>
</file>

<file path=xl/ctrlProps/ctrlProp160.xml><?xml version="1.0" encoding="utf-8"?>
<formControlPr xmlns="http://schemas.microsoft.com/office/spreadsheetml/2009/9/main" objectType="CheckBox" fmlaLink="$J$247" lockText="1" noThreeD="1"/>
</file>

<file path=xl/ctrlProps/ctrlProp161.xml><?xml version="1.0" encoding="utf-8"?>
<formControlPr xmlns="http://schemas.microsoft.com/office/spreadsheetml/2009/9/main" objectType="CheckBox" checked="Checked" fmlaLink="$K$247" lockText="1" noThreeD="1"/>
</file>

<file path=xl/ctrlProps/ctrlProp162.xml><?xml version="1.0" encoding="utf-8"?>
<formControlPr xmlns="http://schemas.microsoft.com/office/spreadsheetml/2009/9/main" objectType="CheckBox" fmlaLink="$L$247" lockText="1" noThreeD="1"/>
</file>

<file path=xl/ctrlProps/ctrlProp163.xml><?xml version="1.0" encoding="utf-8"?>
<formControlPr xmlns="http://schemas.microsoft.com/office/spreadsheetml/2009/9/main" objectType="CheckBox" checked="Checked" fmlaLink="$J$248" lockText="1" noThreeD="1"/>
</file>

<file path=xl/ctrlProps/ctrlProp164.xml><?xml version="1.0" encoding="utf-8"?>
<formControlPr xmlns="http://schemas.microsoft.com/office/spreadsheetml/2009/9/main" objectType="CheckBox" fmlaLink="$K$248" lockText="1" noThreeD="1"/>
</file>

<file path=xl/ctrlProps/ctrlProp165.xml><?xml version="1.0" encoding="utf-8"?>
<formControlPr xmlns="http://schemas.microsoft.com/office/spreadsheetml/2009/9/main" objectType="CheckBox" fmlaLink="$L$248" lockText="1" noThreeD="1"/>
</file>

<file path=xl/ctrlProps/ctrlProp166.xml><?xml version="1.0" encoding="utf-8"?>
<formControlPr xmlns="http://schemas.microsoft.com/office/spreadsheetml/2009/9/main" objectType="CheckBox" checked="Checked" fmlaLink="$J$250" lockText="1" noThreeD="1"/>
</file>

<file path=xl/ctrlProps/ctrlProp167.xml><?xml version="1.0" encoding="utf-8"?>
<formControlPr xmlns="http://schemas.microsoft.com/office/spreadsheetml/2009/9/main" objectType="CheckBox" fmlaLink="$K$250" lockText="1" noThreeD="1"/>
</file>

<file path=xl/ctrlProps/ctrlProp168.xml><?xml version="1.0" encoding="utf-8"?>
<formControlPr xmlns="http://schemas.microsoft.com/office/spreadsheetml/2009/9/main" objectType="CheckBox" fmlaLink="$L$250" lockText="1" noThreeD="1"/>
</file>

<file path=xl/ctrlProps/ctrlProp169.xml><?xml version="1.0" encoding="utf-8"?>
<formControlPr xmlns="http://schemas.microsoft.com/office/spreadsheetml/2009/9/main" objectType="CheckBox" checked="Checked" fmlaLink="$J$252" lockText="1" noThreeD="1"/>
</file>

<file path=xl/ctrlProps/ctrlProp17.xml><?xml version="1.0" encoding="utf-8"?>
<formControlPr xmlns="http://schemas.microsoft.com/office/spreadsheetml/2009/9/main" objectType="CheckBox" fmlaLink="K62" lockText="1" noThreeD="1"/>
</file>

<file path=xl/ctrlProps/ctrlProp170.xml><?xml version="1.0" encoding="utf-8"?>
<formControlPr xmlns="http://schemas.microsoft.com/office/spreadsheetml/2009/9/main" objectType="CheckBox" fmlaLink="$K$252" lockText="1" noThreeD="1"/>
</file>

<file path=xl/ctrlProps/ctrlProp171.xml><?xml version="1.0" encoding="utf-8"?>
<formControlPr xmlns="http://schemas.microsoft.com/office/spreadsheetml/2009/9/main" objectType="CheckBox" fmlaLink="$L$252" lockText="1" noThreeD="1"/>
</file>

<file path=xl/ctrlProps/ctrlProp172.xml><?xml version="1.0" encoding="utf-8"?>
<formControlPr xmlns="http://schemas.microsoft.com/office/spreadsheetml/2009/9/main" objectType="CheckBox" checked="Checked" fmlaLink="$J$254" lockText="1" noThreeD="1"/>
</file>

<file path=xl/ctrlProps/ctrlProp173.xml><?xml version="1.0" encoding="utf-8"?>
<formControlPr xmlns="http://schemas.microsoft.com/office/spreadsheetml/2009/9/main" objectType="CheckBox" fmlaLink="$K$254" lockText="1" noThreeD="1"/>
</file>

<file path=xl/ctrlProps/ctrlProp174.xml><?xml version="1.0" encoding="utf-8"?>
<formControlPr xmlns="http://schemas.microsoft.com/office/spreadsheetml/2009/9/main" objectType="CheckBox" fmlaLink="$L$254" lockText="1" noThreeD="1"/>
</file>

<file path=xl/ctrlProps/ctrlProp175.xml><?xml version="1.0" encoding="utf-8"?>
<formControlPr xmlns="http://schemas.microsoft.com/office/spreadsheetml/2009/9/main" objectType="CheckBox" fmlaLink="$J$261" lockText="1" noThreeD="1"/>
</file>

<file path=xl/ctrlProps/ctrlProp176.xml><?xml version="1.0" encoding="utf-8"?>
<formControlPr xmlns="http://schemas.microsoft.com/office/spreadsheetml/2009/9/main" objectType="CheckBox" fmlaLink="$K$261" lockText="1" noThreeD="1"/>
</file>

<file path=xl/ctrlProps/ctrlProp177.xml><?xml version="1.0" encoding="utf-8"?>
<formControlPr xmlns="http://schemas.microsoft.com/office/spreadsheetml/2009/9/main" objectType="CheckBox" checked="Checked" fmlaLink="$L$261" lockText="1" noThreeD="1"/>
</file>

<file path=xl/ctrlProps/ctrlProp178.xml><?xml version="1.0" encoding="utf-8"?>
<formControlPr xmlns="http://schemas.microsoft.com/office/spreadsheetml/2009/9/main" objectType="CheckBox" fmlaLink="$J$263" lockText="1" noThreeD="1"/>
</file>

<file path=xl/ctrlProps/ctrlProp179.xml><?xml version="1.0" encoding="utf-8"?>
<formControlPr xmlns="http://schemas.microsoft.com/office/spreadsheetml/2009/9/main" objectType="CheckBox" checked="Checked" fmlaLink="$K$263" lockText="1" noThreeD="1"/>
</file>

<file path=xl/ctrlProps/ctrlProp18.xml><?xml version="1.0" encoding="utf-8"?>
<formControlPr xmlns="http://schemas.microsoft.com/office/spreadsheetml/2009/9/main" objectType="CheckBox" fmlaLink="L62" lockText="1" noThreeD="1"/>
</file>

<file path=xl/ctrlProps/ctrlProp180.xml><?xml version="1.0" encoding="utf-8"?>
<formControlPr xmlns="http://schemas.microsoft.com/office/spreadsheetml/2009/9/main" objectType="CheckBox" fmlaLink="$L$263" lockText="1" noThreeD="1"/>
</file>

<file path=xl/ctrlProps/ctrlProp181.xml><?xml version="1.0" encoding="utf-8"?>
<formControlPr xmlns="http://schemas.microsoft.com/office/spreadsheetml/2009/9/main" objectType="CheckBox" fmlaLink="$J$265" lockText="1" noThreeD="1"/>
</file>

<file path=xl/ctrlProps/ctrlProp182.xml><?xml version="1.0" encoding="utf-8"?>
<formControlPr xmlns="http://schemas.microsoft.com/office/spreadsheetml/2009/9/main" objectType="CheckBox" checked="Checked" fmlaLink="$K$265" lockText="1" noThreeD="1"/>
</file>

<file path=xl/ctrlProps/ctrlProp183.xml><?xml version="1.0" encoding="utf-8"?>
<formControlPr xmlns="http://schemas.microsoft.com/office/spreadsheetml/2009/9/main" objectType="CheckBox" fmlaLink="$L$265" lockText="1" noThreeD="1"/>
</file>

<file path=xl/ctrlProps/ctrlProp184.xml><?xml version="1.0" encoding="utf-8"?>
<formControlPr xmlns="http://schemas.microsoft.com/office/spreadsheetml/2009/9/main" objectType="CheckBox" checked="Checked" fmlaLink="$J$271" lockText="1" noThreeD="1"/>
</file>

<file path=xl/ctrlProps/ctrlProp185.xml><?xml version="1.0" encoding="utf-8"?>
<formControlPr xmlns="http://schemas.microsoft.com/office/spreadsheetml/2009/9/main" objectType="CheckBox" fmlaLink="$K$271" lockText="1" noThreeD="1"/>
</file>

<file path=xl/ctrlProps/ctrlProp186.xml><?xml version="1.0" encoding="utf-8"?>
<formControlPr xmlns="http://schemas.microsoft.com/office/spreadsheetml/2009/9/main" objectType="CheckBox" fmlaLink="$L$271" lockText="1" noThreeD="1"/>
</file>

<file path=xl/ctrlProps/ctrlProp187.xml><?xml version="1.0" encoding="utf-8"?>
<formControlPr xmlns="http://schemas.microsoft.com/office/spreadsheetml/2009/9/main" objectType="CheckBox" fmlaLink="$J$273" lockText="1" noThreeD="1"/>
</file>

<file path=xl/ctrlProps/ctrlProp188.xml><?xml version="1.0" encoding="utf-8"?>
<formControlPr xmlns="http://schemas.microsoft.com/office/spreadsheetml/2009/9/main" objectType="CheckBox" fmlaLink="$K$273" lockText="1" noThreeD="1"/>
</file>

<file path=xl/ctrlProps/ctrlProp189.xml><?xml version="1.0" encoding="utf-8"?>
<formControlPr xmlns="http://schemas.microsoft.com/office/spreadsheetml/2009/9/main" objectType="CheckBox" fmlaLink="$L$273" lockText="1" noThreeD="1"/>
</file>

<file path=xl/ctrlProps/ctrlProp19.xml><?xml version="1.0" encoding="utf-8"?>
<formControlPr xmlns="http://schemas.microsoft.com/office/spreadsheetml/2009/9/main" objectType="CheckBox" checked="Checked" fmlaLink="J63" lockText="1" noThreeD="1"/>
</file>

<file path=xl/ctrlProps/ctrlProp190.xml><?xml version="1.0" encoding="utf-8"?>
<formControlPr xmlns="http://schemas.microsoft.com/office/spreadsheetml/2009/9/main" objectType="CheckBox" fmlaLink="$J$275" lockText="1" noThreeD="1"/>
</file>

<file path=xl/ctrlProps/ctrlProp191.xml><?xml version="1.0" encoding="utf-8"?>
<formControlPr xmlns="http://schemas.microsoft.com/office/spreadsheetml/2009/9/main" objectType="CheckBox" fmlaLink="$K$275" lockText="1" noThreeD="1"/>
</file>

<file path=xl/ctrlProps/ctrlProp192.xml><?xml version="1.0" encoding="utf-8"?>
<formControlPr xmlns="http://schemas.microsoft.com/office/spreadsheetml/2009/9/main" objectType="CheckBox" fmlaLink="$L$275" lockText="1" noThreeD="1"/>
</file>

<file path=xl/ctrlProps/ctrlProp193.xml><?xml version="1.0" encoding="utf-8"?>
<formControlPr xmlns="http://schemas.microsoft.com/office/spreadsheetml/2009/9/main" objectType="CheckBox" checked="Checked" fmlaLink="$J$277" lockText="1" noThreeD="1"/>
</file>

<file path=xl/ctrlProps/ctrlProp194.xml><?xml version="1.0" encoding="utf-8"?>
<formControlPr xmlns="http://schemas.microsoft.com/office/spreadsheetml/2009/9/main" objectType="CheckBox" fmlaLink="$K$277" lockText="1" noThreeD="1"/>
</file>

<file path=xl/ctrlProps/ctrlProp195.xml><?xml version="1.0" encoding="utf-8"?>
<formControlPr xmlns="http://schemas.microsoft.com/office/spreadsheetml/2009/9/main" objectType="CheckBox" fmlaLink="$L$277" lockText="1" noThreeD="1"/>
</file>

<file path=xl/ctrlProps/ctrlProp196.xml><?xml version="1.0" encoding="utf-8"?>
<formControlPr xmlns="http://schemas.microsoft.com/office/spreadsheetml/2009/9/main" objectType="CheckBox" fmlaLink="$J$279" lockText="1" noThreeD="1"/>
</file>

<file path=xl/ctrlProps/ctrlProp197.xml><?xml version="1.0" encoding="utf-8"?>
<formControlPr xmlns="http://schemas.microsoft.com/office/spreadsheetml/2009/9/main" objectType="CheckBox" fmlaLink="$K$279" lockText="1" noThreeD="1"/>
</file>

<file path=xl/ctrlProps/ctrlProp198.xml><?xml version="1.0" encoding="utf-8"?>
<formControlPr xmlns="http://schemas.microsoft.com/office/spreadsheetml/2009/9/main" objectType="CheckBox" fmlaLink="$L$279" lockText="1" noThreeD="1"/>
</file>

<file path=xl/ctrlProps/ctrlProp199.xml><?xml version="1.0" encoding="utf-8"?>
<formControlPr xmlns="http://schemas.microsoft.com/office/spreadsheetml/2009/9/main" objectType="CheckBox" checked="Checked" fmlaLink="$J$281" lockText="1" noThreeD="1"/>
</file>

<file path=xl/ctrlProps/ctrlProp2.xml><?xml version="1.0" encoding="utf-8"?>
<formControlPr xmlns="http://schemas.microsoft.com/office/spreadsheetml/2009/9/main" objectType="CheckBox" fmlaLink="$K$239" lockText="1" noThreeD="1"/>
</file>

<file path=xl/ctrlProps/ctrlProp20.xml><?xml version="1.0" encoding="utf-8"?>
<formControlPr xmlns="http://schemas.microsoft.com/office/spreadsheetml/2009/9/main" objectType="CheckBox" fmlaLink="K63" lockText="1" noThreeD="1"/>
</file>

<file path=xl/ctrlProps/ctrlProp200.xml><?xml version="1.0" encoding="utf-8"?>
<formControlPr xmlns="http://schemas.microsoft.com/office/spreadsheetml/2009/9/main" objectType="CheckBox" fmlaLink="$K$281" lockText="1" noThreeD="1"/>
</file>

<file path=xl/ctrlProps/ctrlProp201.xml><?xml version="1.0" encoding="utf-8"?>
<formControlPr xmlns="http://schemas.microsoft.com/office/spreadsheetml/2009/9/main" objectType="CheckBox" fmlaLink="$L$281" lockText="1" noThreeD="1"/>
</file>

<file path=xl/ctrlProps/ctrlProp202.xml><?xml version="1.0" encoding="utf-8"?>
<formControlPr xmlns="http://schemas.microsoft.com/office/spreadsheetml/2009/9/main" objectType="CheckBox" fmlaLink="$J$286" lockText="1" noThreeD="1"/>
</file>

<file path=xl/ctrlProps/ctrlProp203.xml><?xml version="1.0" encoding="utf-8"?>
<formControlPr xmlns="http://schemas.microsoft.com/office/spreadsheetml/2009/9/main" objectType="CheckBox" fmlaLink="$K$286" lockText="1" noThreeD="1"/>
</file>

<file path=xl/ctrlProps/ctrlProp204.xml><?xml version="1.0" encoding="utf-8"?>
<formControlPr xmlns="http://schemas.microsoft.com/office/spreadsheetml/2009/9/main" objectType="CheckBox" fmlaLink="$L$286" lockText="1" noThreeD="1"/>
</file>

<file path=xl/ctrlProps/ctrlProp205.xml><?xml version="1.0" encoding="utf-8"?>
<formControlPr xmlns="http://schemas.microsoft.com/office/spreadsheetml/2009/9/main" objectType="CheckBox" fmlaLink="$J$287" lockText="1" noThreeD="1"/>
</file>

<file path=xl/ctrlProps/ctrlProp206.xml><?xml version="1.0" encoding="utf-8"?>
<formControlPr xmlns="http://schemas.microsoft.com/office/spreadsheetml/2009/9/main" objectType="CheckBox" checked="Checked" fmlaLink="$K$287" lockText="1" noThreeD="1"/>
</file>

<file path=xl/ctrlProps/ctrlProp207.xml><?xml version="1.0" encoding="utf-8"?>
<formControlPr xmlns="http://schemas.microsoft.com/office/spreadsheetml/2009/9/main" objectType="CheckBox" fmlaLink="$L$287" lockText="1" noThreeD="1"/>
</file>

<file path=xl/ctrlProps/ctrlProp208.xml><?xml version="1.0" encoding="utf-8"?>
<formControlPr xmlns="http://schemas.microsoft.com/office/spreadsheetml/2009/9/main" objectType="CheckBox" fmlaLink="$J$289" lockText="1" noThreeD="1"/>
</file>

<file path=xl/ctrlProps/ctrlProp209.xml><?xml version="1.0" encoding="utf-8"?>
<formControlPr xmlns="http://schemas.microsoft.com/office/spreadsheetml/2009/9/main" objectType="CheckBox" checked="Checked" fmlaLink="$K$289" lockText="1" noThreeD="1"/>
</file>

<file path=xl/ctrlProps/ctrlProp21.xml><?xml version="1.0" encoding="utf-8"?>
<formControlPr xmlns="http://schemas.microsoft.com/office/spreadsheetml/2009/9/main" objectType="CheckBox" fmlaLink="L63" lockText="1" noThreeD="1"/>
</file>

<file path=xl/ctrlProps/ctrlProp210.xml><?xml version="1.0" encoding="utf-8"?>
<formControlPr xmlns="http://schemas.microsoft.com/office/spreadsheetml/2009/9/main" objectType="CheckBox" fmlaLink="$L$289" lockText="1" noThreeD="1"/>
</file>

<file path=xl/ctrlProps/ctrlProp211.xml><?xml version="1.0" encoding="utf-8"?>
<formControlPr xmlns="http://schemas.microsoft.com/office/spreadsheetml/2009/9/main" objectType="CheckBox" checked="Checked" fmlaLink="$J$295" lockText="1" noThreeD="1"/>
</file>

<file path=xl/ctrlProps/ctrlProp212.xml><?xml version="1.0" encoding="utf-8"?>
<formControlPr xmlns="http://schemas.microsoft.com/office/spreadsheetml/2009/9/main" objectType="CheckBox" fmlaLink="$K$295" lockText="1" noThreeD="1"/>
</file>

<file path=xl/ctrlProps/ctrlProp213.xml><?xml version="1.0" encoding="utf-8"?>
<formControlPr xmlns="http://schemas.microsoft.com/office/spreadsheetml/2009/9/main" objectType="CheckBox" fmlaLink="$L$295" lockText="1" noThreeD="1"/>
</file>

<file path=xl/ctrlProps/ctrlProp214.xml><?xml version="1.0" encoding="utf-8"?>
<formControlPr xmlns="http://schemas.microsoft.com/office/spreadsheetml/2009/9/main" objectType="CheckBox" checked="Checked" fmlaLink="$J$297" lockText="1" noThreeD="1"/>
</file>

<file path=xl/ctrlProps/ctrlProp215.xml><?xml version="1.0" encoding="utf-8"?>
<formControlPr xmlns="http://schemas.microsoft.com/office/spreadsheetml/2009/9/main" objectType="CheckBox" fmlaLink="$K$297" lockText="1" noThreeD="1"/>
</file>

<file path=xl/ctrlProps/ctrlProp216.xml><?xml version="1.0" encoding="utf-8"?>
<formControlPr xmlns="http://schemas.microsoft.com/office/spreadsheetml/2009/9/main" objectType="CheckBox" fmlaLink="$L$297" lockText="1" noThreeD="1"/>
</file>

<file path=xl/ctrlProps/ctrlProp217.xml><?xml version="1.0" encoding="utf-8"?>
<formControlPr xmlns="http://schemas.microsoft.com/office/spreadsheetml/2009/9/main" objectType="CheckBox" fmlaLink="$J$299" lockText="1" noThreeD="1"/>
</file>

<file path=xl/ctrlProps/ctrlProp218.xml><?xml version="1.0" encoding="utf-8"?>
<formControlPr xmlns="http://schemas.microsoft.com/office/spreadsheetml/2009/9/main" objectType="CheckBox" checked="Checked" fmlaLink="$K$299" lockText="1" noThreeD="1"/>
</file>

<file path=xl/ctrlProps/ctrlProp219.xml><?xml version="1.0" encoding="utf-8"?>
<formControlPr xmlns="http://schemas.microsoft.com/office/spreadsheetml/2009/9/main" objectType="CheckBox" fmlaLink="$L$299" lockText="1" noThreeD="1"/>
</file>

<file path=xl/ctrlProps/ctrlProp22.xml><?xml version="1.0" encoding="utf-8"?>
<formControlPr xmlns="http://schemas.microsoft.com/office/spreadsheetml/2009/9/main" objectType="CheckBox" checked="Checked" fmlaLink="$J$67" lockText="1" noThreeD="1"/>
</file>

<file path=xl/ctrlProps/ctrlProp220.xml><?xml version="1.0" encoding="utf-8"?>
<formControlPr xmlns="http://schemas.microsoft.com/office/spreadsheetml/2009/9/main" objectType="CheckBox" checked="Checked" fmlaLink="$J$322" lockText="1" noThreeD="1"/>
</file>

<file path=xl/ctrlProps/ctrlProp221.xml><?xml version="1.0" encoding="utf-8"?>
<formControlPr xmlns="http://schemas.microsoft.com/office/spreadsheetml/2009/9/main" objectType="CheckBox" fmlaLink="$K$322" lockText="1" noThreeD="1"/>
</file>

<file path=xl/ctrlProps/ctrlProp222.xml><?xml version="1.0" encoding="utf-8"?>
<formControlPr xmlns="http://schemas.microsoft.com/office/spreadsheetml/2009/9/main" objectType="CheckBox" fmlaLink="$L$322" lockText="1" noThreeD="1"/>
</file>

<file path=xl/ctrlProps/ctrlProp223.xml><?xml version="1.0" encoding="utf-8"?>
<formControlPr xmlns="http://schemas.microsoft.com/office/spreadsheetml/2009/9/main" objectType="CheckBox" checked="Checked" fmlaLink="$J$323" lockText="1" noThreeD="1"/>
</file>

<file path=xl/ctrlProps/ctrlProp224.xml><?xml version="1.0" encoding="utf-8"?>
<formControlPr xmlns="http://schemas.microsoft.com/office/spreadsheetml/2009/9/main" objectType="CheckBox" fmlaLink="$K$323" lockText="1" noThreeD="1"/>
</file>

<file path=xl/ctrlProps/ctrlProp225.xml><?xml version="1.0" encoding="utf-8"?>
<formControlPr xmlns="http://schemas.microsoft.com/office/spreadsheetml/2009/9/main" objectType="CheckBox" fmlaLink="$L$323" lockText="1" noThreeD="1"/>
</file>

<file path=xl/ctrlProps/ctrlProp226.xml><?xml version="1.0" encoding="utf-8"?>
<formControlPr xmlns="http://schemas.microsoft.com/office/spreadsheetml/2009/9/main" objectType="CheckBox" checked="Checked" fmlaLink="$J$309" lockText="1" noThreeD="1"/>
</file>

<file path=xl/ctrlProps/ctrlProp227.xml><?xml version="1.0" encoding="utf-8"?>
<formControlPr xmlns="http://schemas.microsoft.com/office/spreadsheetml/2009/9/main" objectType="CheckBox" fmlaLink="$K$309" lockText="1" noThreeD="1"/>
</file>

<file path=xl/ctrlProps/ctrlProp228.xml><?xml version="1.0" encoding="utf-8"?>
<formControlPr xmlns="http://schemas.microsoft.com/office/spreadsheetml/2009/9/main" objectType="CheckBox" fmlaLink="$L$309" lockText="1" noThreeD="1"/>
</file>

<file path=xl/ctrlProps/ctrlProp229.xml><?xml version="1.0" encoding="utf-8"?>
<formControlPr xmlns="http://schemas.microsoft.com/office/spreadsheetml/2009/9/main" objectType="CheckBox" checked="Checked" fmlaLink="$J$316" lockText="1" noThreeD="1"/>
</file>

<file path=xl/ctrlProps/ctrlProp23.xml><?xml version="1.0" encoding="utf-8"?>
<formControlPr xmlns="http://schemas.microsoft.com/office/spreadsheetml/2009/9/main" objectType="CheckBox" fmlaLink="$K$67" lockText="1" noThreeD="1"/>
</file>

<file path=xl/ctrlProps/ctrlProp230.xml><?xml version="1.0" encoding="utf-8"?>
<formControlPr xmlns="http://schemas.microsoft.com/office/spreadsheetml/2009/9/main" objectType="CheckBox" fmlaLink="$K$316" lockText="1" noThreeD="1"/>
</file>

<file path=xl/ctrlProps/ctrlProp231.xml><?xml version="1.0" encoding="utf-8"?>
<formControlPr xmlns="http://schemas.microsoft.com/office/spreadsheetml/2009/9/main" objectType="CheckBox" fmlaLink="$L$316" lockText="1" noThreeD="1"/>
</file>

<file path=xl/ctrlProps/ctrlProp232.xml><?xml version="1.0" encoding="utf-8"?>
<formControlPr xmlns="http://schemas.microsoft.com/office/spreadsheetml/2009/9/main" objectType="CheckBox" fmlaLink="$J$329" lockText="1" noThreeD="1"/>
</file>

<file path=xl/ctrlProps/ctrlProp233.xml><?xml version="1.0" encoding="utf-8"?>
<formControlPr xmlns="http://schemas.microsoft.com/office/spreadsheetml/2009/9/main" objectType="CheckBox" checked="Checked" fmlaLink="$K$329" lockText="1" noThreeD="1"/>
</file>

<file path=xl/ctrlProps/ctrlProp234.xml><?xml version="1.0" encoding="utf-8"?>
<formControlPr xmlns="http://schemas.microsoft.com/office/spreadsheetml/2009/9/main" objectType="CheckBox" fmlaLink="$L$329" lockText="1" noThreeD="1"/>
</file>

<file path=xl/ctrlProps/ctrlProp235.xml><?xml version="1.0" encoding="utf-8"?>
<formControlPr xmlns="http://schemas.microsoft.com/office/spreadsheetml/2009/9/main" objectType="CheckBox" checked="Checked" fmlaLink="$J$335" lockText="1" noThreeD="1"/>
</file>

<file path=xl/ctrlProps/ctrlProp236.xml><?xml version="1.0" encoding="utf-8"?>
<formControlPr xmlns="http://schemas.microsoft.com/office/spreadsheetml/2009/9/main" objectType="CheckBox" fmlaLink="$K$335" lockText="1" noThreeD="1"/>
</file>

<file path=xl/ctrlProps/ctrlProp237.xml><?xml version="1.0" encoding="utf-8"?>
<formControlPr xmlns="http://schemas.microsoft.com/office/spreadsheetml/2009/9/main" objectType="CheckBox" fmlaLink="$L$335" lockText="1" noThreeD="1"/>
</file>

<file path=xl/ctrlProps/ctrlProp238.xml><?xml version="1.0" encoding="utf-8"?>
<formControlPr xmlns="http://schemas.microsoft.com/office/spreadsheetml/2009/9/main" objectType="CheckBox" fmlaLink="$I$67" lockText="1" noThreeD="1"/>
</file>

<file path=xl/ctrlProps/ctrlProp239.xml><?xml version="1.0" encoding="utf-8"?>
<formControlPr xmlns="http://schemas.microsoft.com/office/spreadsheetml/2009/9/main" objectType="CheckBox" fmlaLink="$I$60" lockText="1" noThreeD="1"/>
</file>

<file path=xl/ctrlProps/ctrlProp24.xml><?xml version="1.0" encoding="utf-8"?>
<formControlPr xmlns="http://schemas.microsoft.com/office/spreadsheetml/2009/9/main" objectType="CheckBox" fmlaLink="$L$67" lockText="1" noThreeD="1"/>
</file>

<file path=xl/ctrlProps/ctrlProp240.xml><?xml version="1.0" encoding="utf-8"?>
<formControlPr xmlns="http://schemas.microsoft.com/office/spreadsheetml/2009/9/main" objectType="CheckBox" fmlaLink="$I$61" lockText="1" noThreeD="1"/>
</file>

<file path=xl/ctrlProps/ctrlProp241.xml><?xml version="1.0" encoding="utf-8"?>
<formControlPr xmlns="http://schemas.microsoft.com/office/spreadsheetml/2009/9/main" objectType="CheckBox" fmlaLink="$I$62" lockText="1" noThreeD="1"/>
</file>

<file path=xl/ctrlProps/ctrlProp242.xml><?xml version="1.0" encoding="utf-8"?>
<formControlPr xmlns="http://schemas.microsoft.com/office/spreadsheetml/2009/9/main" objectType="CheckBox" fmlaLink="$I$63" lockText="1" noThreeD="1"/>
</file>

<file path=xl/ctrlProps/ctrlProp243.xml><?xml version="1.0" encoding="utf-8"?>
<formControlPr xmlns="http://schemas.microsoft.com/office/spreadsheetml/2009/9/main" objectType="CheckBox" checked="Checked" fmlaLink="$I$64" lockText="1" noThreeD="1"/>
</file>

<file path=xl/ctrlProps/ctrlProp244.xml><?xml version="1.0" encoding="utf-8"?>
<formControlPr xmlns="http://schemas.microsoft.com/office/spreadsheetml/2009/9/main" objectType="CheckBox" fmlaLink="$I$69" lockText="1" noThreeD="1"/>
</file>

<file path=xl/ctrlProps/ctrlProp245.xml><?xml version="1.0" encoding="utf-8"?>
<formControlPr xmlns="http://schemas.microsoft.com/office/spreadsheetml/2009/9/main" objectType="CheckBox" fmlaLink="$I$70" lockText="1" noThreeD="1"/>
</file>

<file path=xl/ctrlProps/ctrlProp246.xml><?xml version="1.0" encoding="utf-8"?>
<formControlPr xmlns="http://schemas.microsoft.com/office/spreadsheetml/2009/9/main" objectType="CheckBox" fmlaLink="$I$75" lockText="1" noThreeD="1"/>
</file>

<file path=xl/ctrlProps/ctrlProp247.xml><?xml version="1.0" encoding="utf-8"?>
<formControlPr xmlns="http://schemas.microsoft.com/office/spreadsheetml/2009/9/main" objectType="CheckBox" fmlaLink="$I$76" lockText="1" noThreeD="1"/>
</file>

<file path=xl/ctrlProps/ctrlProp248.xml><?xml version="1.0" encoding="utf-8"?>
<formControlPr xmlns="http://schemas.microsoft.com/office/spreadsheetml/2009/9/main" objectType="CheckBox" fmlaLink="$I$77" lockText="1" noThreeD="1"/>
</file>

<file path=xl/ctrlProps/ctrlProp249.xml><?xml version="1.0" encoding="utf-8"?>
<formControlPr xmlns="http://schemas.microsoft.com/office/spreadsheetml/2009/9/main" objectType="CheckBox" fmlaLink="$I$78" lockText="1" noThreeD="1"/>
</file>

<file path=xl/ctrlProps/ctrlProp25.xml><?xml version="1.0" encoding="utf-8"?>
<formControlPr xmlns="http://schemas.microsoft.com/office/spreadsheetml/2009/9/main" objectType="CheckBox" checked="Checked" fmlaLink="$J$69" lockText="1" noThreeD="1"/>
</file>

<file path=xl/ctrlProps/ctrlProp250.xml><?xml version="1.0" encoding="utf-8"?>
<formControlPr xmlns="http://schemas.microsoft.com/office/spreadsheetml/2009/9/main" objectType="CheckBox" fmlaLink="$I$79" lockText="1" noThreeD="1"/>
</file>

<file path=xl/ctrlProps/ctrlProp251.xml><?xml version="1.0" encoding="utf-8"?>
<formControlPr xmlns="http://schemas.microsoft.com/office/spreadsheetml/2009/9/main" objectType="CheckBox" checked="Checked" fmlaLink="$I$80" lockText="1" noThreeD="1"/>
</file>

<file path=xl/ctrlProps/ctrlProp252.xml><?xml version="1.0" encoding="utf-8"?>
<formControlPr xmlns="http://schemas.microsoft.com/office/spreadsheetml/2009/9/main" objectType="CheckBox" fmlaLink="$I$81" lockText="1" noThreeD="1"/>
</file>

<file path=xl/ctrlProps/ctrlProp253.xml><?xml version="1.0" encoding="utf-8"?>
<formControlPr xmlns="http://schemas.microsoft.com/office/spreadsheetml/2009/9/main" objectType="CheckBox" fmlaLink="$I$82" lockText="1" noThreeD="1"/>
</file>

<file path=xl/ctrlProps/ctrlProp254.xml><?xml version="1.0" encoding="utf-8"?>
<formControlPr xmlns="http://schemas.microsoft.com/office/spreadsheetml/2009/9/main" objectType="CheckBox" fmlaLink="$I$83" lockText="1" noThreeD="1"/>
</file>

<file path=xl/ctrlProps/ctrlProp255.xml><?xml version="1.0" encoding="utf-8"?>
<formControlPr xmlns="http://schemas.microsoft.com/office/spreadsheetml/2009/9/main" objectType="CheckBox" fmlaLink="$I$84" lockText="1" noThreeD="1"/>
</file>

<file path=xl/ctrlProps/ctrlProp256.xml><?xml version="1.0" encoding="utf-8"?>
<formControlPr xmlns="http://schemas.microsoft.com/office/spreadsheetml/2009/9/main" objectType="CheckBox" fmlaLink="$I$85" lockText="1" noThreeD="1"/>
</file>

<file path=xl/ctrlProps/ctrlProp257.xml><?xml version="1.0" encoding="utf-8"?>
<formControlPr xmlns="http://schemas.microsoft.com/office/spreadsheetml/2009/9/main" objectType="CheckBox" fmlaLink="$I$86" lockText="1" noThreeD="1"/>
</file>

<file path=xl/ctrlProps/ctrlProp258.xml><?xml version="1.0" encoding="utf-8"?>
<formControlPr xmlns="http://schemas.microsoft.com/office/spreadsheetml/2009/9/main" objectType="CheckBox" fmlaLink="$I$93" lockText="1" noThreeD="1"/>
</file>

<file path=xl/ctrlProps/ctrlProp259.xml><?xml version="1.0" encoding="utf-8"?>
<formControlPr xmlns="http://schemas.microsoft.com/office/spreadsheetml/2009/9/main" objectType="CheckBox" fmlaLink="$I$94" lockText="1" noThreeD="1"/>
</file>

<file path=xl/ctrlProps/ctrlProp26.xml><?xml version="1.0" encoding="utf-8"?>
<formControlPr xmlns="http://schemas.microsoft.com/office/spreadsheetml/2009/9/main" objectType="CheckBox" fmlaLink="$K$69" lockText="1" noThreeD="1"/>
</file>

<file path=xl/ctrlProps/ctrlProp260.xml><?xml version="1.0" encoding="utf-8"?>
<formControlPr xmlns="http://schemas.microsoft.com/office/spreadsheetml/2009/9/main" objectType="CheckBox" fmlaLink="$I$96" lockText="1" noThreeD="1"/>
</file>

<file path=xl/ctrlProps/ctrlProp261.xml><?xml version="1.0" encoding="utf-8"?>
<formControlPr xmlns="http://schemas.microsoft.com/office/spreadsheetml/2009/9/main" objectType="CheckBox" fmlaLink="$I$100" lockText="1" noThreeD="1"/>
</file>

<file path=xl/ctrlProps/ctrlProp262.xml><?xml version="1.0" encoding="utf-8"?>
<formControlPr xmlns="http://schemas.microsoft.com/office/spreadsheetml/2009/9/main" objectType="CheckBox" fmlaLink="$I$105" lockText="1" noThreeD="1"/>
</file>

<file path=xl/ctrlProps/ctrlProp263.xml><?xml version="1.0" encoding="utf-8"?>
<formControlPr xmlns="http://schemas.microsoft.com/office/spreadsheetml/2009/9/main" objectType="CheckBox" fmlaLink="$I$107" lockText="1" noThreeD="1"/>
</file>

<file path=xl/ctrlProps/ctrlProp264.xml><?xml version="1.0" encoding="utf-8"?>
<formControlPr xmlns="http://schemas.microsoft.com/office/spreadsheetml/2009/9/main" objectType="CheckBox" fmlaLink="$I$109" lockText="1" noThreeD="1"/>
</file>

<file path=xl/ctrlProps/ctrlProp265.xml><?xml version="1.0" encoding="utf-8"?>
<formControlPr xmlns="http://schemas.microsoft.com/office/spreadsheetml/2009/9/main" objectType="CheckBox" fmlaLink="$I$113" lockText="1" noThreeD="1"/>
</file>

<file path=xl/ctrlProps/ctrlProp266.xml><?xml version="1.0" encoding="utf-8"?>
<formControlPr xmlns="http://schemas.microsoft.com/office/spreadsheetml/2009/9/main" objectType="CheckBox" fmlaLink="$I$132" lockText="1" noThreeD="1"/>
</file>

<file path=xl/ctrlProps/ctrlProp267.xml><?xml version="1.0" encoding="utf-8"?>
<formControlPr xmlns="http://schemas.microsoft.com/office/spreadsheetml/2009/9/main" objectType="CheckBox" fmlaLink="$I$138" lockText="1" noThreeD="1"/>
</file>

<file path=xl/ctrlProps/ctrlProp268.xml><?xml version="1.0" encoding="utf-8"?>
<formControlPr xmlns="http://schemas.microsoft.com/office/spreadsheetml/2009/9/main" objectType="CheckBox" fmlaLink="$I$144" lockText="1" noThreeD="1"/>
</file>

<file path=xl/ctrlProps/ctrlProp269.xml><?xml version="1.0" encoding="utf-8"?>
<formControlPr xmlns="http://schemas.microsoft.com/office/spreadsheetml/2009/9/main" objectType="CheckBox" fmlaLink="$I$148" lockText="1" noThreeD="1"/>
</file>

<file path=xl/ctrlProps/ctrlProp27.xml><?xml version="1.0" encoding="utf-8"?>
<formControlPr xmlns="http://schemas.microsoft.com/office/spreadsheetml/2009/9/main" objectType="CheckBox" fmlaLink="$L$69" lockText="1" noThreeD="1"/>
</file>

<file path=xl/ctrlProps/ctrlProp270.xml><?xml version="1.0" encoding="utf-8"?>
<formControlPr xmlns="http://schemas.microsoft.com/office/spreadsheetml/2009/9/main" objectType="CheckBox" fmlaLink="$I$149" lockText="1" noThreeD="1"/>
</file>

<file path=xl/ctrlProps/ctrlProp271.xml><?xml version="1.0" encoding="utf-8"?>
<formControlPr xmlns="http://schemas.microsoft.com/office/spreadsheetml/2009/9/main" objectType="CheckBox" checked="Checked" fmlaLink="$I$152" lockText="1" noThreeD="1"/>
</file>

<file path=xl/ctrlProps/ctrlProp272.xml><?xml version="1.0" encoding="utf-8"?>
<formControlPr xmlns="http://schemas.microsoft.com/office/spreadsheetml/2009/9/main" objectType="CheckBox" fmlaLink="$I$157" lockText="1" noThreeD="1"/>
</file>

<file path=xl/ctrlProps/ctrlProp273.xml><?xml version="1.0" encoding="utf-8"?>
<formControlPr xmlns="http://schemas.microsoft.com/office/spreadsheetml/2009/9/main" objectType="CheckBox" checked="Checked" fmlaLink="$I$180" lockText="1" noThreeD="1"/>
</file>

<file path=xl/ctrlProps/ctrlProp274.xml><?xml version="1.0" encoding="utf-8"?>
<formControlPr xmlns="http://schemas.microsoft.com/office/spreadsheetml/2009/9/main" objectType="CheckBox" fmlaLink="$I$181" lockText="1" noThreeD="1"/>
</file>

<file path=xl/ctrlProps/ctrlProp275.xml><?xml version="1.0" encoding="utf-8"?>
<formControlPr xmlns="http://schemas.microsoft.com/office/spreadsheetml/2009/9/main" objectType="CheckBox" fmlaLink="$I$182" lockText="1" noThreeD="1"/>
</file>

<file path=xl/ctrlProps/ctrlProp276.xml><?xml version="1.0" encoding="utf-8"?>
<formControlPr xmlns="http://schemas.microsoft.com/office/spreadsheetml/2009/9/main" objectType="CheckBox" fmlaLink="$I$183" lockText="1" noThreeD="1"/>
</file>

<file path=xl/ctrlProps/ctrlProp277.xml><?xml version="1.0" encoding="utf-8"?>
<formControlPr xmlns="http://schemas.microsoft.com/office/spreadsheetml/2009/9/main" objectType="CheckBox" fmlaLink="$I$184" lockText="1" noThreeD="1"/>
</file>

<file path=xl/ctrlProps/ctrlProp278.xml><?xml version="1.0" encoding="utf-8"?>
<formControlPr xmlns="http://schemas.microsoft.com/office/spreadsheetml/2009/9/main" objectType="CheckBox" fmlaLink="$I$185" lockText="1" noThreeD="1"/>
</file>

<file path=xl/ctrlProps/ctrlProp279.xml><?xml version="1.0" encoding="utf-8"?>
<formControlPr xmlns="http://schemas.microsoft.com/office/spreadsheetml/2009/9/main" objectType="CheckBox" fmlaLink="$I$186" lockText="1" noThreeD="1"/>
</file>

<file path=xl/ctrlProps/ctrlProp28.xml><?xml version="1.0" encoding="utf-8"?>
<formControlPr xmlns="http://schemas.microsoft.com/office/spreadsheetml/2009/9/main" objectType="CheckBox" fmlaLink="$J$70" lockText="1" noThreeD="1"/>
</file>

<file path=xl/ctrlProps/ctrlProp280.xml><?xml version="1.0" encoding="utf-8"?>
<formControlPr xmlns="http://schemas.microsoft.com/office/spreadsheetml/2009/9/main" objectType="CheckBox" fmlaLink="$I$187" lockText="1" noThreeD="1"/>
</file>

<file path=xl/ctrlProps/ctrlProp281.xml><?xml version="1.0" encoding="utf-8"?>
<formControlPr xmlns="http://schemas.microsoft.com/office/spreadsheetml/2009/9/main" objectType="CheckBox" fmlaLink="$I$190" lockText="1" noThreeD="1"/>
</file>

<file path=xl/ctrlProps/ctrlProp282.xml><?xml version="1.0" encoding="utf-8"?>
<formControlPr xmlns="http://schemas.microsoft.com/office/spreadsheetml/2009/9/main" objectType="CheckBox" fmlaLink="$I$201" lockText="1" noThreeD="1"/>
</file>

<file path=xl/ctrlProps/ctrlProp283.xml><?xml version="1.0" encoding="utf-8"?>
<formControlPr xmlns="http://schemas.microsoft.com/office/spreadsheetml/2009/9/main" objectType="CheckBox" fmlaLink="$I$202" lockText="1" noThreeD="1"/>
</file>

<file path=xl/ctrlProps/ctrlProp284.xml><?xml version="1.0" encoding="utf-8"?>
<formControlPr xmlns="http://schemas.microsoft.com/office/spreadsheetml/2009/9/main" objectType="CheckBox" fmlaLink="$I$203" lockText="1" noThreeD="1"/>
</file>

<file path=xl/ctrlProps/ctrlProp285.xml><?xml version="1.0" encoding="utf-8"?>
<formControlPr xmlns="http://schemas.microsoft.com/office/spreadsheetml/2009/9/main" objectType="CheckBox" fmlaLink="$I$204" lockText="1" noThreeD="1"/>
</file>

<file path=xl/ctrlProps/ctrlProp286.xml><?xml version="1.0" encoding="utf-8"?>
<formControlPr xmlns="http://schemas.microsoft.com/office/spreadsheetml/2009/9/main" objectType="CheckBox" fmlaLink="$I$205" lockText="1" noThreeD="1"/>
</file>

<file path=xl/ctrlProps/ctrlProp287.xml><?xml version="1.0" encoding="utf-8"?>
<formControlPr xmlns="http://schemas.microsoft.com/office/spreadsheetml/2009/9/main" objectType="CheckBox" fmlaLink="$I$206" lockText="1" noThreeD="1"/>
</file>

<file path=xl/ctrlProps/ctrlProp288.xml><?xml version="1.0" encoding="utf-8"?>
<formControlPr xmlns="http://schemas.microsoft.com/office/spreadsheetml/2009/9/main" objectType="CheckBox" fmlaLink="$I$215" lockText="1" noThreeD="1"/>
</file>

<file path=xl/ctrlProps/ctrlProp289.xml><?xml version="1.0" encoding="utf-8"?>
<formControlPr xmlns="http://schemas.microsoft.com/office/spreadsheetml/2009/9/main" objectType="CheckBox" fmlaLink="$I$235" lockText="1" noThreeD="1"/>
</file>

<file path=xl/ctrlProps/ctrlProp29.xml><?xml version="1.0" encoding="utf-8"?>
<formControlPr xmlns="http://schemas.microsoft.com/office/spreadsheetml/2009/9/main" objectType="CheckBox" checked="Checked" fmlaLink="$K$70" lockText="1" noThreeD="1"/>
</file>

<file path=xl/ctrlProps/ctrlProp290.xml><?xml version="1.0" encoding="utf-8"?>
<formControlPr xmlns="http://schemas.microsoft.com/office/spreadsheetml/2009/9/main" objectType="CheckBox" fmlaLink="$I$239" lockText="1" noThreeD="1"/>
</file>

<file path=xl/ctrlProps/ctrlProp291.xml><?xml version="1.0" encoding="utf-8"?>
<formControlPr xmlns="http://schemas.microsoft.com/office/spreadsheetml/2009/9/main" objectType="CheckBox" fmlaLink="$I$242" lockText="1" noThreeD="1"/>
</file>

<file path=xl/ctrlProps/ctrlProp292.xml><?xml version="1.0" encoding="utf-8"?>
<formControlPr xmlns="http://schemas.microsoft.com/office/spreadsheetml/2009/9/main" objectType="CheckBox" fmlaLink="$I$247" lockText="1" noThreeD="1"/>
</file>

<file path=xl/ctrlProps/ctrlProp293.xml><?xml version="1.0" encoding="utf-8"?>
<formControlPr xmlns="http://schemas.microsoft.com/office/spreadsheetml/2009/9/main" objectType="CheckBox" fmlaLink="$I$248" lockText="1" noThreeD="1"/>
</file>

<file path=xl/ctrlProps/ctrlProp294.xml><?xml version="1.0" encoding="utf-8"?>
<formControlPr xmlns="http://schemas.microsoft.com/office/spreadsheetml/2009/9/main" objectType="CheckBox" fmlaLink="$I$250" lockText="1" noThreeD="1"/>
</file>

<file path=xl/ctrlProps/ctrlProp295.xml><?xml version="1.0" encoding="utf-8"?>
<formControlPr xmlns="http://schemas.microsoft.com/office/spreadsheetml/2009/9/main" objectType="CheckBox" fmlaLink="$I$252" lockText="1" noThreeD="1"/>
</file>

<file path=xl/ctrlProps/ctrlProp296.xml><?xml version="1.0" encoding="utf-8"?>
<formControlPr xmlns="http://schemas.microsoft.com/office/spreadsheetml/2009/9/main" objectType="CheckBox" fmlaLink="$I$254" lockText="1" noThreeD="1"/>
</file>

<file path=xl/ctrlProps/ctrlProp297.xml><?xml version="1.0" encoding="utf-8"?>
<formControlPr xmlns="http://schemas.microsoft.com/office/spreadsheetml/2009/9/main" objectType="CheckBox" fmlaLink="$I$261" lockText="1" noThreeD="1"/>
</file>

<file path=xl/ctrlProps/ctrlProp298.xml><?xml version="1.0" encoding="utf-8"?>
<formControlPr xmlns="http://schemas.microsoft.com/office/spreadsheetml/2009/9/main" objectType="CheckBox" fmlaLink="$I$265" lockText="1" noThreeD="1"/>
</file>

<file path=xl/ctrlProps/ctrlProp299.xml><?xml version="1.0" encoding="utf-8"?>
<formControlPr xmlns="http://schemas.microsoft.com/office/spreadsheetml/2009/9/main" objectType="CheckBox" fmlaLink="$I$263" lockText="1" noThreeD="1"/>
</file>

<file path=xl/ctrlProps/ctrlProp3.xml><?xml version="1.0" encoding="utf-8"?>
<formControlPr xmlns="http://schemas.microsoft.com/office/spreadsheetml/2009/9/main" objectType="CheckBox" checked="Checked" fmlaLink="$L$239" lockText="1" noThreeD="1"/>
</file>

<file path=xl/ctrlProps/ctrlProp30.xml><?xml version="1.0" encoding="utf-8"?>
<formControlPr xmlns="http://schemas.microsoft.com/office/spreadsheetml/2009/9/main" objectType="CheckBox" fmlaLink="$L$70" lockText="1" noThreeD="1"/>
</file>

<file path=xl/ctrlProps/ctrlProp300.xml><?xml version="1.0" encoding="utf-8"?>
<formControlPr xmlns="http://schemas.microsoft.com/office/spreadsheetml/2009/9/main" objectType="CheckBox" fmlaLink="$I$273" lockText="1" noThreeD="1"/>
</file>

<file path=xl/ctrlProps/ctrlProp301.xml><?xml version="1.0" encoding="utf-8"?>
<formControlPr xmlns="http://schemas.microsoft.com/office/spreadsheetml/2009/9/main" objectType="CheckBox" checked="Checked" fmlaLink="$I$275" lockText="1" noThreeD="1"/>
</file>

<file path=xl/ctrlProps/ctrlProp302.xml><?xml version="1.0" encoding="utf-8"?>
<formControlPr xmlns="http://schemas.microsoft.com/office/spreadsheetml/2009/9/main" objectType="CheckBox" fmlaLink="$I$277" lockText="1" noThreeD="1"/>
</file>

<file path=xl/ctrlProps/ctrlProp303.xml><?xml version="1.0" encoding="utf-8"?>
<formControlPr xmlns="http://schemas.microsoft.com/office/spreadsheetml/2009/9/main" objectType="CheckBox" checked="Checked" fmlaLink="$I$279" lockText="1" noThreeD="1"/>
</file>

<file path=xl/ctrlProps/ctrlProp304.xml><?xml version="1.0" encoding="utf-8"?>
<formControlPr xmlns="http://schemas.microsoft.com/office/spreadsheetml/2009/9/main" objectType="CheckBox" fmlaLink="$I$281" lockText="1" noThreeD="1"/>
</file>

<file path=xl/ctrlProps/ctrlProp305.xml><?xml version="1.0" encoding="utf-8"?>
<formControlPr xmlns="http://schemas.microsoft.com/office/spreadsheetml/2009/9/main" objectType="CheckBox" fmlaLink="$I$286" lockText="1" noThreeD="1"/>
</file>

<file path=xl/ctrlProps/ctrlProp306.xml><?xml version="1.0" encoding="utf-8"?>
<formControlPr xmlns="http://schemas.microsoft.com/office/spreadsheetml/2009/9/main" objectType="CheckBox" fmlaLink="$I$287" lockText="1" noThreeD="1"/>
</file>

<file path=xl/ctrlProps/ctrlProp307.xml><?xml version="1.0" encoding="utf-8"?>
<formControlPr xmlns="http://schemas.microsoft.com/office/spreadsheetml/2009/9/main" objectType="CheckBox" fmlaLink="$I$289" lockText="1" noThreeD="1"/>
</file>

<file path=xl/ctrlProps/ctrlProp308.xml><?xml version="1.0" encoding="utf-8"?>
<formControlPr xmlns="http://schemas.microsoft.com/office/spreadsheetml/2009/9/main" objectType="CheckBox" fmlaLink="$I$295" lockText="1" noThreeD="1"/>
</file>

<file path=xl/ctrlProps/ctrlProp309.xml><?xml version="1.0" encoding="utf-8"?>
<formControlPr xmlns="http://schemas.microsoft.com/office/spreadsheetml/2009/9/main" objectType="CheckBox" fmlaLink="$I$297" lockText="1" noThreeD="1"/>
</file>

<file path=xl/ctrlProps/ctrlProp31.xml><?xml version="1.0" encoding="utf-8"?>
<formControlPr xmlns="http://schemas.microsoft.com/office/spreadsheetml/2009/9/main" objectType="CheckBox" fmlaLink="J75" lockText="1" noThreeD="1"/>
</file>

<file path=xl/ctrlProps/ctrlProp310.xml><?xml version="1.0" encoding="utf-8"?>
<formControlPr xmlns="http://schemas.microsoft.com/office/spreadsheetml/2009/9/main" objectType="CheckBox" fmlaLink="$I$299" lockText="1" noThreeD="1"/>
</file>

<file path=xl/ctrlProps/ctrlProp311.xml><?xml version="1.0" encoding="utf-8"?>
<formControlPr xmlns="http://schemas.microsoft.com/office/spreadsheetml/2009/9/main" objectType="CheckBox" fmlaLink="$I$271" lockText="1" noThreeD="1"/>
</file>

<file path=xl/ctrlProps/ctrlProp312.xml><?xml version="1.0" encoding="utf-8"?>
<formControlPr xmlns="http://schemas.microsoft.com/office/spreadsheetml/2009/9/main" objectType="CheckBox" fmlaLink="$I$309" lockText="1" noThreeD="1"/>
</file>

<file path=xl/ctrlProps/ctrlProp313.xml><?xml version="1.0" encoding="utf-8"?>
<formControlPr xmlns="http://schemas.microsoft.com/office/spreadsheetml/2009/9/main" objectType="CheckBox" fmlaLink="$I$316" lockText="1" noThreeD="1"/>
</file>

<file path=xl/ctrlProps/ctrlProp314.xml><?xml version="1.0" encoding="utf-8"?>
<formControlPr xmlns="http://schemas.microsoft.com/office/spreadsheetml/2009/9/main" objectType="CheckBox" fmlaLink="$I$322" lockText="1" noThreeD="1"/>
</file>

<file path=xl/ctrlProps/ctrlProp315.xml><?xml version="1.0" encoding="utf-8"?>
<formControlPr xmlns="http://schemas.microsoft.com/office/spreadsheetml/2009/9/main" objectType="CheckBox" fmlaLink="$I$329" lockText="1" noThreeD="1"/>
</file>

<file path=xl/ctrlProps/ctrlProp316.xml><?xml version="1.0" encoding="utf-8"?>
<formControlPr xmlns="http://schemas.microsoft.com/office/spreadsheetml/2009/9/main" objectType="CheckBox" fmlaLink="$I$323" lockText="1" noThreeD="1"/>
</file>

<file path=xl/ctrlProps/ctrlProp317.xml><?xml version="1.0" encoding="utf-8"?>
<formControlPr xmlns="http://schemas.microsoft.com/office/spreadsheetml/2009/9/main" objectType="CheckBox" fmlaLink="$I$335" lockText="1" noThreeD="1"/>
</file>

<file path=xl/ctrlProps/ctrlProp318.xml><?xml version="1.0" encoding="utf-8"?>
<formControlPr xmlns="http://schemas.microsoft.com/office/spreadsheetml/2009/9/main" objectType="CheckBox" fmlaLink="$J$235" lockText="1" noThreeD="1"/>
</file>

<file path=xl/ctrlProps/ctrlProp319.xml><?xml version="1.0" encoding="utf-8"?>
<formControlPr xmlns="http://schemas.microsoft.com/office/spreadsheetml/2009/9/main" objectType="CheckBox" checked="Checked" fmlaLink="$K$235" lockText="1" noThreeD="1"/>
</file>

<file path=xl/ctrlProps/ctrlProp32.xml><?xml version="1.0" encoding="utf-8"?>
<formControlPr xmlns="http://schemas.microsoft.com/office/spreadsheetml/2009/9/main" objectType="CheckBox" fmlaLink="K75" lockText="1" noThreeD="1"/>
</file>

<file path=xl/ctrlProps/ctrlProp320.xml><?xml version="1.0" encoding="utf-8"?>
<formControlPr xmlns="http://schemas.microsoft.com/office/spreadsheetml/2009/9/main" objectType="CheckBox" fmlaLink="$L$235" lockText="1" noThreeD="1"/>
</file>

<file path=xl/ctrlProps/ctrlProp321.xml><?xml version="1.0" encoding="utf-8"?>
<formControlPr xmlns="http://schemas.microsoft.com/office/spreadsheetml/2009/9/main" objectType="CheckBox" fmlaLink="$J$65" lockText="1" noThreeD="1"/>
</file>

<file path=xl/ctrlProps/ctrlProp322.xml><?xml version="1.0" encoding="utf-8"?>
<formControlPr xmlns="http://schemas.microsoft.com/office/spreadsheetml/2009/9/main" objectType="CheckBox" checked="Checked" fmlaLink="$K$65" lockText="1" noThreeD="1"/>
</file>

<file path=xl/ctrlProps/ctrlProp323.xml><?xml version="1.0" encoding="utf-8"?>
<formControlPr xmlns="http://schemas.microsoft.com/office/spreadsheetml/2009/9/main" objectType="CheckBox" fmlaLink="$L$65" lockText="1" noThreeD="1"/>
</file>

<file path=xl/ctrlProps/ctrlProp324.xml><?xml version="1.0" encoding="utf-8"?>
<formControlPr xmlns="http://schemas.microsoft.com/office/spreadsheetml/2009/9/main" objectType="CheckBox" fmlaLink="$I$65" lockText="1" noThreeD="1"/>
</file>

<file path=xl/ctrlProps/ctrlProp33.xml><?xml version="1.0" encoding="utf-8"?>
<formControlPr xmlns="http://schemas.microsoft.com/office/spreadsheetml/2009/9/main" objectType="CheckBox" checked="Checked" fmlaLink="L75" lockText="1" noThreeD="1"/>
</file>

<file path=xl/ctrlProps/ctrlProp34.xml><?xml version="1.0" encoding="utf-8"?>
<formControlPr xmlns="http://schemas.microsoft.com/office/spreadsheetml/2009/9/main" objectType="CheckBox" fmlaLink="J76" lockText="1" noThreeD="1"/>
</file>

<file path=xl/ctrlProps/ctrlProp35.xml><?xml version="1.0" encoding="utf-8"?>
<formControlPr xmlns="http://schemas.microsoft.com/office/spreadsheetml/2009/9/main" objectType="CheckBox" fmlaLink="K76" lockText="1" noThreeD="1"/>
</file>

<file path=xl/ctrlProps/ctrlProp36.xml><?xml version="1.0" encoding="utf-8"?>
<formControlPr xmlns="http://schemas.microsoft.com/office/spreadsheetml/2009/9/main" objectType="CheckBox" checked="Checked" fmlaLink="L76" lockText="1" noThreeD="1"/>
</file>

<file path=xl/ctrlProps/ctrlProp37.xml><?xml version="1.0" encoding="utf-8"?>
<formControlPr xmlns="http://schemas.microsoft.com/office/spreadsheetml/2009/9/main" objectType="CheckBox" fmlaLink="J77" lockText="1" noThreeD="1"/>
</file>

<file path=xl/ctrlProps/ctrlProp38.xml><?xml version="1.0" encoding="utf-8"?>
<formControlPr xmlns="http://schemas.microsoft.com/office/spreadsheetml/2009/9/main" objectType="CheckBox" fmlaLink="K77" lockText="1" noThreeD="1"/>
</file>

<file path=xl/ctrlProps/ctrlProp39.xml><?xml version="1.0" encoding="utf-8"?>
<formControlPr xmlns="http://schemas.microsoft.com/office/spreadsheetml/2009/9/main" objectType="CheckBox" checked="Checked" fmlaLink="L77" lockText="1" noThreeD="1"/>
</file>

<file path=xl/ctrlProps/ctrlProp4.xml><?xml version="1.0" encoding="utf-8"?>
<formControlPr xmlns="http://schemas.microsoft.com/office/spreadsheetml/2009/9/main" objectType="CheckBox" checked="Checked" fmlaLink="$J$242" lockText="1" noThreeD="1"/>
</file>

<file path=xl/ctrlProps/ctrlProp40.xml><?xml version="1.0" encoding="utf-8"?>
<formControlPr xmlns="http://schemas.microsoft.com/office/spreadsheetml/2009/9/main" objectType="CheckBox" fmlaLink="J78" lockText="1" noThreeD="1"/>
</file>

<file path=xl/ctrlProps/ctrlProp41.xml><?xml version="1.0" encoding="utf-8"?>
<formControlPr xmlns="http://schemas.microsoft.com/office/spreadsheetml/2009/9/main" objectType="CheckBox" checked="Checked" fmlaLink="K78" lockText="1" noThreeD="1"/>
</file>

<file path=xl/ctrlProps/ctrlProp42.xml><?xml version="1.0" encoding="utf-8"?>
<formControlPr xmlns="http://schemas.microsoft.com/office/spreadsheetml/2009/9/main" objectType="CheckBox" fmlaLink="L78" lockText="1" noThreeD="1"/>
</file>

<file path=xl/ctrlProps/ctrlProp43.xml><?xml version="1.0" encoding="utf-8"?>
<formControlPr xmlns="http://schemas.microsoft.com/office/spreadsheetml/2009/9/main" objectType="CheckBox" fmlaLink="J79" lockText="1" noThreeD="1"/>
</file>

<file path=xl/ctrlProps/ctrlProp44.xml><?xml version="1.0" encoding="utf-8"?>
<formControlPr xmlns="http://schemas.microsoft.com/office/spreadsheetml/2009/9/main" objectType="CheckBox" fmlaLink="K79" lockText="1" noThreeD="1"/>
</file>

<file path=xl/ctrlProps/ctrlProp45.xml><?xml version="1.0" encoding="utf-8"?>
<formControlPr xmlns="http://schemas.microsoft.com/office/spreadsheetml/2009/9/main" objectType="CheckBox" checked="Checked" fmlaLink="L79" lockText="1" noThreeD="1"/>
</file>

<file path=xl/ctrlProps/ctrlProp46.xml><?xml version="1.0" encoding="utf-8"?>
<formControlPr xmlns="http://schemas.microsoft.com/office/spreadsheetml/2009/9/main" objectType="CheckBox" fmlaLink="J80" lockText="1" noThreeD="1"/>
</file>

<file path=xl/ctrlProps/ctrlProp47.xml><?xml version="1.0" encoding="utf-8"?>
<formControlPr xmlns="http://schemas.microsoft.com/office/spreadsheetml/2009/9/main" objectType="CheckBox" fmlaLink="K80" lockText="1" noThreeD="1"/>
</file>

<file path=xl/ctrlProps/ctrlProp48.xml><?xml version="1.0" encoding="utf-8"?>
<formControlPr xmlns="http://schemas.microsoft.com/office/spreadsheetml/2009/9/main" objectType="CheckBox" fmlaLink="L80" lockText="1" noThreeD="1"/>
</file>

<file path=xl/ctrlProps/ctrlProp49.xml><?xml version="1.0" encoding="utf-8"?>
<formControlPr xmlns="http://schemas.microsoft.com/office/spreadsheetml/2009/9/main" objectType="CheckBox" checked="Checked" fmlaLink="J81" lockText="1" noThreeD="1"/>
</file>

<file path=xl/ctrlProps/ctrlProp5.xml><?xml version="1.0" encoding="utf-8"?>
<formControlPr xmlns="http://schemas.microsoft.com/office/spreadsheetml/2009/9/main" objectType="CheckBox" fmlaLink="$K$242" lockText="1" noThreeD="1"/>
</file>

<file path=xl/ctrlProps/ctrlProp50.xml><?xml version="1.0" encoding="utf-8"?>
<formControlPr xmlns="http://schemas.microsoft.com/office/spreadsheetml/2009/9/main" objectType="CheckBox" fmlaLink="K81" lockText="1" noThreeD="1"/>
</file>

<file path=xl/ctrlProps/ctrlProp51.xml><?xml version="1.0" encoding="utf-8"?>
<formControlPr xmlns="http://schemas.microsoft.com/office/spreadsheetml/2009/9/main" objectType="CheckBox" fmlaLink="L81" lockText="1" noThreeD="1"/>
</file>

<file path=xl/ctrlProps/ctrlProp52.xml><?xml version="1.0" encoding="utf-8"?>
<formControlPr xmlns="http://schemas.microsoft.com/office/spreadsheetml/2009/9/main" objectType="CheckBox" fmlaLink="J82" lockText="1" noThreeD="1"/>
</file>

<file path=xl/ctrlProps/ctrlProp53.xml><?xml version="1.0" encoding="utf-8"?>
<formControlPr xmlns="http://schemas.microsoft.com/office/spreadsheetml/2009/9/main" objectType="CheckBox" checked="Checked" fmlaLink="K82" lockText="1" noThreeD="1"/>
</file>

<file path=xl/ctrlProps/ctrlProp54.xml><?xml version="1.0" encoding="utf-8"?>
<formControlPr xmlns="http://schemas.microsoft.com/office/spreadsheetml/2009/9/main" objectType="CheckBox" fmlaLink="L82" lockText="1" noThreeD="1"/>
</file>

<file path=xl/ctrlProps/ctrlProp55.xml><?xml version="1.0" encoding="utf-8"?>
<formControlPr xmlns="http://schemas.microsoft.com/office/spreadsheetml/2009/9/main" objectType="CheckBox" checked="Checked" fmlaLink="J83" lockText="1" noThreeD="1"/>
</file>

<file path=xl/ctrlProps/ctrlProp56.xml><?xml version="1.0" encoding="utf-8"?>
<formControlPr xmlns="http://schemas.microsoft.com/office/spreadsheetml/2009/9/main" objectType="CheckBox" fmlaLink="K83" lockText="1" noThreeD="1"/>
</file>

<file path=xl/ctrlProps/ctrlProp57.xml><?xml version="1.0" encoding="utf-8"?>
<formControlPr xmlns="http://schemas.microsoft.com/office/spreadsheetml/2009/9/main" objectType="CheckBox" fmlaLink="L83" lockText="1" noThreeD="1"/>
</file>

<file path=xl/ctrlProps/ctrlProp58.xml><?xml version="1.0" encoding="utf-8"?>
<formControlPr xmlns="http://schemas.microsoft.com/office/spreadsheetml/2009/9/main" objectType="CheckBox" fmlaLink="J84" lockText="1" noThreeD="1"/>
</file>

<file path=xl/ctrlProps/ctrlProp59.xml><?xml version="1.0" encoding="utf-8"?>
<formControlPr xmlns="http://schemas.microsoft.com/office/spreadsheetml/2009/9/main" objectType="CheckBox" fmlaLink="K84" lockText="1" noThreeD="1"/>
</file>

<file path=xl/ctrlProps/ctrlProp6.xml><?xml version="1.0" encoding="utf-8"?>
<formControlPr xmlns="http://schemas.microsoft.com/office/spreadsheetml/2009/9/main" objectType="CheckBox" fmlaLink="$L$242" lockText="1" noThreeD="1"/>
</file>

<file path=xl/ctrlProps/ctrlProp60.xml><?xml version="1.0" encoding="utf-8"?>
<formControlPr xmlns="http://schemas.microsoft.com/office/spreadsheetml/2009/9/main" objectType="CheckBox" checked="Checked" fmlaLink="L84" lockText="1" noThreeD="1"/>
</file>

<file path=xl/ctrlProps/ctrlProp61.xml><?xml version="1.0" encoding="utf-8"?>
<formControlPr xmlns="http://schemas.microsoft.com/office/spreadsheetml/2009/9/main" objectType="CheckBox" fmlaLink="J85" lockText="1" noThreeD="1"/>
</file>

<file path=xl/ctrlProps/ctrlProp62.xml><?xml version="1.0" encoding="utf-8"?>
<formControlPr xmlns="http://schemas.microsoft.com/office/spreadsheetml/2009/9/main" objectType="CheckBox" fmlaLink="K85" lockText="1" noThreeD="1"/>
</file>

<file path=xl/ctrlProps/ctrlProp63.xml><?xml version="1.0" encoding="utf-8"?>
<formControlPr xmlns="http://schemas.microsoft.com/office/spreadsheetml/2009/9/main" objectType="CheckBox" checked="Checked" fmlaLink="L85" lockText="1" noThreeD="1"/>
</file>

<file path=xl/ctrlProps/ctrlProp64.xml><?xml version="1.0" encoding="utf-8"?>
<formControlPr xmlns="http://schemas.microsoft.com/office/spreadsheetml/2009/9/main" objectType="CheckBox" fmlaLink="J86" lockText="1" noThreeD="1"/>
</file>

<file path=xl/ctrlProps/ctrlProp65.xml><?xml version="1.0" encoding="utf-8"?>
<formControlPr xmlns="http://schemas.microsoft.com/office/spreadsheetml/2009/9/main" objectType="CheckBox" fmlaLink="K86" lockText="1" noThreeD="1"/>
</file>

<file path=xl/ctrlProps/ctrlProp66.xml><?xml version="1.0" encoding="utf-8"?>
<formControlPr xmlns="http://schemas.microsoft.com/office/spreadsheetml/2009/9/main" objectType="CheckBox" fmlaLink="L86" lockText="1" noThreeD="1"/>
</file>

<file path=xl/ctrlProps/ctrlProp67.xml><?xml version="1.0" encoding="utf-8"?>
<formControlPr xmlns="http://schemas.microsoft.com/office/spreadsheetml/2009/9/main" objectType="CheckBox" fmlaLink="$K$93" lockText="1" noThreeD="1"/>
</file>

<file path=xl/ctrlProps/ctrlProp68.xml><?xml version="1.0" encoding="utf-8"?>
<formControlPr xmlns="http://schemas.microsoft.com/office/spreadsheetml/2009/9/main" objectType="CheckBox" checked="Checked" fmlaLink="$J$93" lockText="1" noThreeD="1"/>
</file>

<file path=xl/ctrlProps/ctrlProp69.xml><?xml version="1.0" encoding="utf-8"?>
<formControlPr xmlns="http://schemas.microsoft.com/office/spreadsheetml/2009/9/main" objectType="CheckBox" fmlaLink="$K$94" lockText="1" noThreeD="1"/>
</file>

<file path=xl/ctrlProps/ctrlProp7.xml><?xml version="1.0" encoding="utf-8"?>
<formControlPr xmlns="http://schemas.microsoft.com/office/spreadsheetml/2009/9/main" objectType="CheckBox" checked="Checked" fmlaLink="J60" lockText="1" noThreeD="1"/>
</file>

<file path=xl/ctrlProps/ctrlProp70.xml><?xml version="1.0" encoding="utf-8"?>
<formControlPr xmlns="http://schemas.microsoft.com/office/spreadsheetml/2009/9/main" objectType="CheckBox" checked="Checked" fmlaLink="$J$94" lockText="1" noThreeD="1"/>
</file>

<file path=xl/ctrlProps/ctrlProp71.xml><?xml version="1.0" encoding="utf-8"?>
<formControlPr xmlns="http://schemas.microsoft.com/office/spreadsheetml/2009/9/main" objectType="CheckBox" checked="Checked" fmlaLink="$J$96" lockText="1" noThreeD="1"/>
</file>

<file path=xl/ctrlProps/ctrlProp72.xml><?xml version="1.0" encoding="utf-8"?>
<formControlPr xmlns="http://schemas.microsoft.com/office/spreadsheetml/2009/9/main" objectType="CheckBox" fmlaLink="$K$96" lockText="1" noThreeD="1"/>
</file>

<file path=xl/ctrlProps/ctrlProp73.xml><?xml version="1.0" encoding="utf-8"?>
<formControlPr xmlns="http://schemas.microsoft.com/office/spreadsheetml/2009/9/main" objectType="CheckBox" fmlaLink="$L$96" lockText="1" noThreeD="1"/>
</file>

<file path=xl/ctrlProps/ctrlProp74.xml><?xml version="1.0" encoding="utf-8"?>
<formControlPr xmlns="http://schemas.microsoft.com/office/spreadsheetml/2009/9/main" objectType="CheckBox" fmlaLink="$J$100" lockText="1" noThreeD="1"/>
</file>

<file path=xl/ctrlProps/ctrlProp75.xml><?xml version="1.0" encoding="utf-8"?>
<formControlPr xmlns="http://schemas.microsoft.com/office/spreadsheetml/2009/9/main" objectType="CheckBox" checked="Checked" fmlaLink="$K$100" lockText="1" noThreeD="1"/>
</file>

<file path=xl/ctrlProps/ctrlProp76.xml><?xml version="1.0" encoding="utf-8"?>
<formControlPr xmlns="http://schemas.microsoft.com/office/spreadsheetml/2009/9/main" objectType="CheckBox" fmlaLink="$L$100" lockText="1" noThreeD="1"/>
</file>

<file path=xl/ctrlProps/ctrlProp77.xml><?xml version="1.0" encoding="utf-8"?>
<formControlPr xmlns="http://schemas.microsoft.com/office/spreadsheetml/2009/9/main" objectType="CheckBox" fmlaLink="$L$93" lockText="1" noThreeD="1"/>
</file>

<file path=xl/ctrlProps/ctrlProp78.xml><?xml version="1.0" encoding="utf-8"?>
<formControlPr xmlns="http://schemas.microsoft.com/office/spreadsheetml/2009/9/main" objectType="CheckBox" fmlaLink="$L$94" lockText="1" noThreeD="1"/>
</file>

<file path=xl/ctrlProps/ctrlProp79.xml><?xml version="1.0" encoding="utf-8"?>
<formControlPr xmlns="http://schemas.microsoft.com/office/spreadsheetml/2009/9/main" objectType="CheckBox" fmlaLink="$J$105" lockText="1" noThreeD="1"/>
</file>

<file path=xl/ctrlProps/ctrlProp8.xml><?xml version="1.0" encoding="utf-8"?>
<formControlPr xmlns="http://schemas.microsoft.com/office/spreadsheetml/2009/9/main" objectType="CheckBox" fmlaLink="K60" lockText="1" noThreeD="1"/>
</file>

<file path=xl/ctrlProps/ctrlProp80.xml><?xml version="1.0" encoding="utf-8"?>
<formControlPr xmlns="http://schemas.microsoft.com/office/spreadsheetml/2009/9/main" objectType="CheckBox" checked="Checked" fmlaLink="$K$105" lockText="1" noThreeD="1"/>
</file>

<file path=xl/ctrlProps/ctrlProp81.xml><?xml version="1.0" encoding="utf-8"?>
<formControlPr xmlns="http://schemas.microsoft.com/office/spreadsheetml/2009/9/main" objectType="CheckBox" fmlaLink="$L$105" lockText="1" noThreeD="1"/>
</file>

<file path=xl/ctrlProps/ctrlProp82.xml><?xml version="1.0" encoding="utf-8"?>
<formControlPr xmlns="http://schemas.microsoft.com/office/spreadsheetml/2009/9/main" objectType="CheckBox" checked="Checked" fmlaLink="$J$107" lockText="1" noThreeD="1"/>
</file>

<file path=xl/ctrlProps/ctrlProp83.xml><?xml version="1.0" encoding="utf-8"?>
<formControlPr xmlns="http://schemas.microsoft.com/office/spreadsheetml/2009/9/main" objectType="CheckBox" fmlaLink="$K$107" lockText="1" noThreeD="1"/>
</file>

<file path=xl/ctrlProps/ctrlProp84.xml><?xml version="1.0" encoding="utf-8"?>
<formControlPr xmlns="http://schemas.microsoft.com/office/spreadsheetml/2009/9/main" objectType="CheckBox" fmlaLink="$L$107" lockText="1" noThreeD="1"/>
</file>

<file path=xl/ctrlProps/ctrlProp85.xml><?xml version="1.0" encoding="utf-8"?>
<formControlPr xmlns="http://schemas.microsoft.com/office/spreadsheetml/2009/9/main" objectType="CheckBox" fmlaLink="$J$109" lockText="1" noThreeD="1"/>
</file>

<file path=xl/ctrlProps/ctrlProp86.xml><?xml version="1.0" encoding="utf-8"?>
<formControlPr xmlns="http://schemas.microsoft.com/office/spreadsheetml/2009/9/main" objectType="CheckBox" checked="Checked" fmlaLink="$K$109" lockText="1" noThreeD="1"/>
</file>

<file path=xl/ctrlProps/ctrlProp87.xml><?xml version="1.0" encoding="utf-8"?>
<formControlPr xmlns="http://schemas.microsoft.com/office/spreadsheetml/2009/9/main" objectType="CheckBox" fmlaLink="$L$109" lockText="1" noThreeD="1"/>
</file>

<file path=xl/ctrlProps/ctrlProp88.xml><?xml version="1.0" encoding="utf-8"?>
<formControlPr xmlns="http://schemas.microsoft.com/office/spreadsheetml/2009/9/main" objectType="CheckBox" fmlaLink="$J$113" lockText="1" noThreeD="1"/>
</file>

<file path=xl/ctrlProps/ctrlProp89.xml><?xml version="1.0" encoding="utf-8"?>
<formControlPr xmlns="http://schemas.microsoft.com/office/spreadsheetml/2009/9/main" objectType="CheckBox" fmlaLink="$K$113" lockText="1" noThreeD="1"/>
</file>

<file path=xl/ctrlProps/ctrlProp9.xml><?xml version="1.0" encoding="utf-8"?>
<formControlPr xmlns="http://schemas.microsoft.com/office/spreadsheetml/2009/9/main" objectType="CheckBox" fmlaLink="L60" lockText="1" noThreeD="1"/>
</file>

<file path=xl/ctrlProps/ctrlProp90.xml><?xml version="1.0" encoding="utf-8"?>
<formControlPr xmlns="http://schemas.microsoft.com/office/spreadsheetml/2009/9/main" objectType="CheckBox" checked="Checked" fmlaLink="$L$113" lockText="1" noThreeD="1"/>
</file>

<file path=xl/ctrlProps/ctrlProp91.xml><?xml version="1.0" encoding="utf-8"?>
<formControlPr xmlns="http://schemas.microsoft.com/office/spreadsheetml/2009/9/main" objectType="CheckBox" checked="Checked" fmlaLink="$J$132" lockText="1" noThreeD="1"/>
</file>

<file path=xl/ctrlProps/ctrlProp92.xml><?xml version="1.0" encoding="utf-8"?>
<formControlPr xmlns="http://schemas.microsoft.com/office/spreadsheetml/2009/9/main" objectType="CheckBox" fmlaLink="$K$132" lockText="1" noThreeD="1"/>
</file>

<file path=xl/ctrlProps/ctrlProp93.xml><?xml version="1.0" encoding="utf-8"?>
<formControlPr xmlns="http://schemas.microsoft.com/office/spreadsheetml/2009/9/main" objectType="CheckBox" fmlaLink="$L$132" lockText="1" noThreeD="1"/>
</file>

<file path=xl/ctrlProps/ctrlProp94.xml><?xml version="1.0" encoding="utf-8"?>
<formControlPr xmlns="http://schemas.microsoft.com/office/spreadsheetml/2009/9/main" objectType="CheckBox" checked="Checked" fmlaLink="$J$138" lockText="1" noThreeD="1"/>
</file>

<file path=xl/ctrlProps/ctrlProp95.xml><?xml version="1.0" encoding="utf-8"?>
<formControlPr xmlns="http://schemas.microsoft.com/office/spreadsheetml/2009/9/main" objectType="CheckBox" fmlaLink="$K$138" lockText="1" noThreeD="1"/>
</file>

<file path=xl/ctrlProps/ctrlProp96.xml><?xml version="1.0" encoding="utf-8"?>
<formControlPr xmlns="http://schemas.microsoft.com/office/spreadsheetml/2009/9/main" objectType="CheckBox" fmlaLink="$L$138" lockText="1" noThreeD="1"/>
</file>

<file path=xl/ctrlProps/ctrlProp97.xml><?xml version="1.0" encoding="utf-8"?>
<formControlPr xmlns="http://schemas.microsoft.com/office/spreadsheetml/2009/9/main" objectType="CheckBox" checked="Checked" fmlaLink="$J$144" lockText="1" noThreeD="1"/>
</file>

<file path=xl/ctrlProps/ctrlProp98.xml><?xml version="1.0" encoding="utf-8"?>
<formControlPr xmlns="http://schemas.microsoft.com/office/spreadsheetml/2009/9/main" objectType="CheckBox" fmlaLink="$K$144" lockText="1" noThreeD="1"/>
</file>

<file path=xl/ctrlProps/ctrlProp99.xml><?xml version="1.0" encoding="utf-8"?>
<formControlPr xmlns="http://schemas.microsoft.com/office/spreadsheetml/2009/9/main" objectType="CheckBox" fmlaLink="$L$144"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chart" Target="../charts/chart48.xml"/><Relationship Id="rId5" Type="http://schemas.openxmlformats.org/officeDocument/2006/relationships/chart" Target="../charts/chart52.xml"/><Relationship Id="rId4" Type="http://schemas.openxmlformats.org/officeDocument/2006/relationships/chart" Target="../charts/chart5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8" Type="http://schemas.openxmlformats.org/officeDocument/2006/relationships/chart" Target="../charts/chart24.xml"/><Relationship Id="rId13" Type="http://schemas.openxmlformats.org/officeDocument/2006/relationships/chart" Target="../charts/chart29.xml"/><Relationship Id="rId18" Type="http://schemas.openxmlformats.org/officeDocument/2006/relationships/chart" Target="../charts/chart34.xml"/><Relationship Id="rId3" Type="http://schemas.openxmlformats.org/officeDocument/2006/relationships/chart" Target="../charts/chart19.xml"/><Relationship Id="rId21" Type="http://schemas.openxmlformats.org/officeDocument/2006/relationships/chart" Target="../charts/chart37.xml"/><Relationship Id="rId7" Type="http://schemas.openxmlformats.org/officeDocument/2006/relationships/chart" Target="../charts/chart23.xml"/><Relationship Id="rId12" Type="http://schemas.openxmlformats.org/officeDocument/2006/relationships/chart" Target="../charts/chart28.xml"/><Relationship Id="rId17" Type="http://schemas.openxmlformats.org/officeDocument/2006/relationships/chart" Target="../charts/chart33.xml"/><Relationship Id="rId2" Type="http://schemas.openxmlformats.org/officeDocument/2006/relationships/chart" Target="../charts/chart18.xml"/><Relationship Id="rId16" Type="http://schemas.openxmlformats.org/officeDocument/2006/relationships/chart" Target="../charts/chart32.xml"/><Relationship Id="rId20" Type="http://schemas.openxmlformats.org/officeDocument/2006/relationships/chart" Target="../charts/chart36.xml"/><Relationship Id="rId1" Type="http://schemas.openxmlformats.org/officeDocument/2006/relationships/chart" Target="../charts/chart17.xml"/><Relationship Id="rId6" Type="http://schemas.openxmlformats.org/officeDocument/2006/relationships/chart" Target="../charts/chart22.xml"/><Relationship Id="rId11" Type="http://schemas.openxmlformats.org/officeDocument/2006/relationships/chart" Target="../charts/chart27.xml"/><Relationship Id="rId24" Type="http://schemas.openxmlformats.org/officeDocument/2006/relationships/chart" Target="../charts/chart40.xml"/><Relationship Id="rId5" Type="http://schemas.openxmlformats.org/officeDocument/2006/relationships/chart" Target="../charts/chart21.xml"/><Relationship Id="rId15" Type="http://schemas.openxmlformats.org/officeDocument/2006/relationships/chart" Target="../charts/chart31.xml"/><Relationship Id="rId23" Type="http://schemas.openxmlformats.org/officeDocument/2006/relationships/chart" Target="../charts/chart39.xml"/><Relationship Id="rId10" Type="http://schemas.openxmlformats.org/officeDocument/2006/relationships/chart" Target="../charts/chart26.xml"/><Relationship Id="rId19" Type="http://schemas.openxmlformats.org/officeDocument/2006/relationships/chart" Target="../charts/chart35.xml"/><Relationship Id="rId4" Type="http://schemas.openxmlformats.org/officeDocument/2006/relationships/chart" Target="../charts/chart20.xml"/><Relationship Id="rId9" Type="http://schemas.openxmlformats.org/officeDocument/2006/relationships/chart" Target="../charts/chart25.xml"/><Relationship Id="rId14" Type="http://schemas.openxmlformats.org/officeDocument/2006/relationships/chart" Target="../charts/chart30.xml"/><Relationship Id="rId22" Type="http://schemas.openxmlformats.org/officeDocument/2006/relationships/chart" Target="../charts/chart3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43.xml"/><Relationship Id="rId7" Type="http://schemas.openxmlformats.org/officeDocument/2006/relationships/chart" Target="../charts/chart47.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6.xml"/><Relationship Id="rId5" Type="http://schemas.openxmlformats.org/officeDocument/2006/relationships/chart" Target="../charts/chart45.xml"/><Relationship Id="rId4" Type="http://schemas.openxmlformats.org/officeDocument/2006/relationships/chart" Target="../charts/chart4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xdr:col>
      <xdr:colOff>3523006</xdr:colOff>
      <xdr:row>2</xdr:row>
      <xdr:rowOff>0</xdr:rowOff>
    </xdr:from>
    <xdr:to>
      <xdr:col>2</xdr:col>
      <xdr:colOff>1585238</xdr:colOff>
      <xdr:row>2</xdr:row>
      <xdr:rowOff>702227</xdr:rowOff>
    </xdr:to>
    <xdr:pic>
      <xdr:nvPicPr>
        <xdr:cNvPr id="7" name="Pilt 13">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7331" y="533400"/>
          <a:ext cx="1776982" cy="702227"/>
        </a:xfrm>
        <a:prstGeom prst="rect">
          <a:avLst/>
        </a:prstGeom>
        <a:noFill/>
      </xdr:spPr>
    </xdr:pic>
    <xdr:clientData/>
  </xdr:twoCellAnchor>
  <xdr:twoCellAnchor editAs="oneCell">
    <xdr:from>
      <xdr:col>2</xdr:col>
      <xdr:colOff>1455367</xdr:colOff>
      <xdr:row>2</xdr:row>
      <xdr:rowOff>38100</xdr:rowOff>
    </xdr:from>
    <xdr:to>
      <xdr:col>2</xdr:col>
      <xdr:colOff>2267566</xdr:colOff>
      <xdr:row>2</xdr:row>
      <xdr:rowOff>728493</xdr:rowOff>
    </xdr:to>
    <xdr:pic>
      <xdr:nvPicPr>
        <xdr:cNvPr id="8" name="Pilt 14">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03542" y="571500"/>
          <a:ext cx="812199" cy="690393"/>
        </a:xfrm>
        <a:prstGeom prst="rect">
          <a:avLst/>
        </a:prstGeom>
        <a:noFill/>
      </xdr:spPr>
    </xdr:pic>
    <xdr:clientData/>
  </xdr:twoCellAnchor>
  <xdr:twoCellAnchor editAs="oneCell">
    <xdr:from>
      <xdr:col>1</xdr:col>
      <xdr:colOff>2257237</xdr:colOff>
      <xdr:row>2</xdr:row>
      <xdr:rowOff>0</xdr:rowOff>
    </xdr:from>
    <xdr:to>
      <xdr:col>1</xdr:col>
      <xdr:colOff>3272884</xdr:colOff>
      <xdr:row>2</xdr:row>
      <xdr:rowOff>671112</xdr:rowOff>
    </xdr:to>
    <xdr:pic>
      <xdr:nvPicPr>
        <xdr:cNvPr id="9" name="Pilt 15">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562" y="533400"/>
          <a:ext cx="1015647" cy="671112"/>
        </a:xfrm>
        <a:prstGeom prst="rect">
          <a:avLst/>
        </a:prstGeom>
        <a:noFill/>
      </xdr:spPr>
    </xdr:pic>
    <xdr:clientData/>
  </xdr:twoCellAnchor>
  <xdr:twoCellAnchor editAs="oneCell">
    <xdr:from>
      <xdr:col>1</xdr:col>
      <xdr:colOff>1704975</xdr:colOff>
      <xdr:row>2</xdr:row>
      <xdr:rowOff>671945</xdr:rowOff>
    </xdr:from>
    <xdr:to>
      <xdr:col>2</xdr:col>
      <xdr:colOff>2871205</xdr:colOff>
      <xdr:row>2</xdr:row>
      <xdr:rowOff>1256311</xdr:rowOff>
    </xdr:to>
    <xdr:pic>
      <xdr:nvPicPr>
        <xdr:cNvPr id="10" name="Picture 9">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19300" y="1205345"/>
          <a:ext cx="4880980" cy="58436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0.07074</cdr:y>
    </cdr:from>
    <cdr:to>
      <cdr:x>0.07714</cdr:x>
      <cdr:y>0.2283</cdr:y>
    </cdr:to>
    <cdr:sp macro="" textlink="">
      <cdr:nvSpPr>
        <cdr:cNvPr id="2" name="TextBox 1"/>
        <cdr:cNvSpPr txBox="1"/>
      </cdr:nvSpPr>
      <cdr:spPr>
        <a:xfrm xmlns:a="http://schemas.openxmlformats.org/drawingml/2006/main">
          <a:off x="0" y="209551"/>
          <a:ext cx="514350" cy="4667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t-EE" sz="900">
              <a:latin typeface="EYInterstate Light" panose="02000506000000020004" pitchFamily="2" charset="0"/>
            </a:rPr>
            <a:t>Väga hea</a:t>
          </a:r>
        </a:p>
      </cdr:txBody>
    </cdr:sp>
  </cdr:relSizeAnchor>
  <cdr:relSizeAnchor xmlns:cdr="http://schemas.openxmlformats.org/drawingml/2006/chartDrawing">
    <cdr:from>
      <cdr:x>0</cdr:x>
      <cdr:y>0.30654</cdr:y>
    </cdr:from>
    <cdr:to>
      <cdr:x>0.07714</cdr:x>
      <cdr:y>0.46409</cdr:y>
    </cdr:to>
    <cdr:sp macro="" textlink="">
      <cdr:nvSpPr>
        <cdr:cNvPr id="3" name="TextBox 1"/>
        <cdr:cNvSpPr txBox="1"/>
      </cdr:nvSpPr>
      <cdr:spPr>
        <a:xfrm xmlns:a="http://schemas.openxmlformats.org/drawingml/2006/main">
          <a:off x="0" y="908050"/>
          <a:ext cx="514350"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Pigem hea</a:t>
          </a:r>
        </a:p>
      </cdr:txBody>
    </cdr:sp>
  </cdr:relSizeAnchor>
  <cdr:relSizeAnchor xmlns:cdr="http://schemas.openxmlformats.org/drawingml/2006/chartDrawing">
    <cdr:from>
      <cdr:x>0</cdr:x>
      <cdr:y>0.53162</cdr:y>
    </cdr:from>
    <cdr:to>
      <cdr:x>0.07714</cdr:x>
      <cdr:y>0.68917</cdr:y>
    </cdr:to>
    <cdr:sp macro="" textlink="">
      <cdr:nvSpPr>
        <cdr:cNvPr id="4" name="TextBox 1"/>
        <cdr:cNvSpPr txBox="1"/>
      </cdr:nvSpPr>
      <cdr:spPr>
        <a:xfrm xmlns:a="http://schemas.openxmlformats.org/drawingml/2006/main">
          <a:off x="0" y="1574800"/>
          <a:ext cx="514350"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Pigem halb</a:t>
          </a:r>
        </a:p>
      </cdr:txBody>
    </cdr:sp>
  </cdr:relSizeAnchor>
  <cdr:relSizeAnchor xmlns:cdr="http://schemas.openxmlformats.org/drawingml/2006/chartDrawing">
    <cdr:from>
      <cdr:x>0</cdr:x>
      <cdr:y>0.77599</cdr:y>
    </cdr:from>
    <cdr:to>
      <cdr:x>0.07714</cdr:x>
      <cdr:y>0.93355</cdr:y>
    </cdr:to>
    <cdr:sp macro="" textlink="">
      <cdr:nvSpPr>
        <cdr:cNvPr id="5" name="TextBox 1"/>
        <cdr:cNvSpPr txBox="1"/>
      </cdr:nvSpPr>
      <cdr:spPr>
        <a:xfrm xmlns:a="http://schemas.openxmlformats.org/drawingml/2006/main">
          <a:off x="0" y="2298700"/>
          <a:ext cx="514350"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Väga halb</a:t>
          </a:r>
        </a:p>
      </cdr:txBody>
    </cdr:sp>
  </cdr:relSizeAnchor>
</c:userShapes>
</file>

<file path=xl/drawings/drawing11.xml><?xml version="1.0" encoding="utf-8"?>
<c:userShapes xmlns:c="http://schemas.openxmlformats.org/drawingml/2006/chart">
  <cdr:relSizeAnchor xmlns:cdr="http://schemas.openxmlformats.org/drawingml/2006/chartDrawing">
    <cdr:from>
      <cdr:x>0</cdr:x>
      <cdr:y>0.07074</cdr:y>
    </cdr:from>
    <cdr:to>
      <cdr:x>0.07714</cdr:x>
      <cdr:y>0.2283</cdr:y>
    </cdr:to>
    <cdr:sp macro="" textlink="">
      <cdr:nvSpPr>
        <cdr:cNvPr id="2" name="TextBox 1"/>
        <cdr:cNvSpPr txBox="1"/>
      </cdr:nvSpPr>
      <cdr:spPr>
        <a:xfrm xmlns:a="http://schemas.openxmlformats.org/drawingml/2006/main">
          <a:off x="0" y="209551"/>
          <a:ext cx="514350" cy="4667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t-EE" sz="900">
              <a:latin typeface="EYInterstate Light" panose="02000506000000020004" pitchFamily="2" charset="0"/>
            </a:rPr>
            <a:t>Väga hea</a:t>
          </a:r>
        </a:p>
      </cdr:txBody>
    </cdr:sp>
  </cdr:relSizeAnchor>
  <cdr:relSizeAnchor xmlns:cdr="http://schemas.openxmlformats.org/drawingml/2006/chartDrawing">
    <cdr:from>
      <cdr:x>0</cdr:x>
      <cdr:y>0.30654</cdr:y>
    </cdr:from>
    <cdr:to>
      <cdr:x>0.07714</cdr:x>
      <cdr:y>0.46409</cdr:y>
    </cdr:to>
    <cdr:sp macro="" textlink="">
      <cdr:nvSpPr>
        <cdr:cNvPr id="3" name="TextBox 1"/>
        <cdr:cNvSpPr txBox="1"/>
      </cdr:nvSpPr>
      <cdr:spPr>
        <a:xfrm xmlns:a="http://schemas.openxmlformats.org/drawingml/2006/main">
          <a:off x="0" y="908050"/>
          <a:ext cx="514350"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Pigem hea</a:t>
          </a:r>
        </a:p>
      </cdr:txBody>
    </cdr:sp>
  </cdr:relSizeAnchor>
  <cdr:relSizeAnchor xmlns:cdr="http://schemas.openxmlformats.org/drawingml/2006/chartDrawing">
    <cdr:from>
      <cdr:x>0</cdr:x>
      <cdr:y>0.53162</cdr:y>
    </cdr:from>
    <cdr:to>
      <cdr:x>0.07714</cdr:x>
      <cdr:y>0.68917</cdr:y>
    </cdr:to>
    <cdr:sp macro="" textlink="">
      <cdr:nvSpPr>
        <cdr:cNvPr id="4" name="TextBox 1"/>
        <cdr:cNvSpPr txBox="1"/>
      </cdr:nvSpPr>
      <cdr:spPr>
        <a:xfrm xmlns:a="http://schemas.openxmlformats.org/drawingml/2006/main">
          <a:off x="0" y="1574800"/>
          <a:ext cx="514350"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Pigem halb</a:t>
          </a:r>
        </a:p>
      </cdr:txBody>
    </cdr:sp>
  </cdr:relSizeAnchor>
  <cdr:relSizeAnchor xmlns:cdr="http://schemas.openxmlformats.org/drawingml/2006/chartDrawing">
    <cdr:from>
      <cdr:x>0</cdr:x>
      <cdr:y>0.77599</cdr:y>
    </cdr:from>
    <cdr:to>
      <cdr:x>0.07714</cdr:x>
      <cdr:y>0.93355</cdr:y>
    </cdr:to>
    <cdr:sp macro="" textlink="">
      <cdr:nvSpPr>
        <cdr:cNvPr id="5" name="TextBox 1"/>
        <cdr:cNvSpPr txBox="1"/>
      </cdr:nvSpPr>
      <cdr:spPr>
        <a:xfrm xmlns:a="http://schemas.openxmlformats.org/drawingml/2006/main">
          <a:off x="0" y="2298700"/>
          <a:ext cx="514350"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Väga halb</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0.07074</cdr:y>
    </cdr:from>
    <cdr:to>
      <cdr:x>0.07714</cdr:x>
      <cdr:y>0.2283</cdr:y>
    </cdr:to>
    <cdr:sp macro="" textlink="">
      <cdr:nvSpPr>
        <cdr:cNvPr id="2" name="TextBox 1"/>
        <cdr:cNvSpPr txBox="1"/>
      </cdr:nvSpPr>
      <cdr:spPr>
        <a:xfrm xmlns:a="http://schemas.openxmlformats.org/drawingml/2006/main">
          <a:off x="0" y="209551"/>
          <a:ext cx="514350" cy="4667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t-EE" sz="900">
              <a:latin typeface="EYInterstate Light" panose="02000506000000020004" pitchFamily="2" charset="0"/>
            </a:rPr>
            <a:t>Väga hea</a:t>
          </a:r>
        </a:p>
      </cdr:txBody>
    </cdr:sp>
  </cdr:relSizeAnchor>
  <cdr:relSizeAnchor xmlns:cdr="http://schemas.openxmlformats.org/drawingml/2006/chartDrawing">
    <cdr:from>
      <cdr:x>0</cdr:x>
      <cdr:y>0.30654</cdr:y>
    </cdr:from>
    <cdr:to>
      <cdr:x>0.07714</cdr:x>
      <cdr:y>0.46409</cdr:y>
    </cdr:to>
    <cdr:sp macro="" textlink="">
      <cdr:nvSpPr>
        <cdr:cNvPr id="3" name="TextBox 1"/>
        <cdr:cNvSpPr txBox="1"/>
      </cdr:nvSpPr>
      <cdr:spPr>
        <a:xfrm xmlns:a="http://schemas.openxmlformats.org/drawingml/2006/main">
          <a:off x="0" y="908050"/>
          <a:ext cx="514350"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Pigem hea</a:t>
          </a:r>
        </a:p>
      </cdr:txBody>
    </cdr:sp>
  </cdr:relSizeAnchor>
  <cdr:relSizeAnchor xmlns:cdr="http://schemas.openxmlformats.org/drawingml/2006/chartDrawing">
    <cdr:from>
      <cdr:x>0</cdr:x>
      <cdr:y>0.53162</cdr:y>
    </cdr:from>
    <cdr:to>
      <cdr:x>0.07714</cdr:x>
      <cdr:y>0.68917</cdr:y>
    </cdr:to>
    <cdr:sp macro="" textlink="">
      <cdr:nvSpPr>
        <cdr:cNvPr id="4" name="TextBox 1"/>
        <cdr:cNvSpPr txBox="1"/>
      </cdr:nvSpPr>
      <cdr:spPr>
        <a:xfrm xmlns:a="http://schemas.openxmlformats.org/drawingml/2006/main">
          <a:off x="0" y="1574800"/>
          <a:ext cx="514350"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Pigem halb</a:t>
          </a:r>
        </a:p>
      </cdr:txBody>
    </cdr:sp>
  </cdr:relSizeAnchor>
  <cdr:relSizeAnchor xmlns:cdr="http://schemas.openxmlformats.org/drawingml/2006/chartDrawing">
    <cdr:from>
      <cdr:x>0</cdr:x>
      <cdr:y>0.77599</cdr:y>
    </cdr:from>
    <cdr:to>
      <cdr:x>0.07714</cdr:x>
      <cdr:y>0.93355</cdr:y>
    </cdr:to>
    <cdr:sp macro="" textlink="">
      <cdr:nvSpPr>
        <cdr:cNvPr id="5" name="TextBox 1"/>
        <cdr:cNvSpPr txBox="1"/>
      </cdr:nvSpPr>
      <cdr:spPr>
        <a:xfrm xmlns:a="http://schemas.openxmlformats.org/drawingml/2006/main">
          <a:off x="0" y="2298700"/>
          <a:ext cx="514350"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Väga halb</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0.07074</cdr:y>
    </cdr:from>
    <cdr:to>
      <cdr:x>0.07714</cdr:x>
      <cdr:y>0.2283</cdr:y>
    </cdr:to>
    <cdr:sp macro="" textlink="">
      <cdr:nvSpPr>
        <cdr:cNvPr id="2" name="TextBox 1"/>
        <cdr:cNvSpPr txBox="1"/>
      </cdr:nvSpPr>
      <cdr:spPr>
        <a:xfrm xmlns:a="http://schemas.openxmlformats.org/drawingml/2006/main">
          <a:off x="0" y="209551"/>
          <a:ext cx="514350" cy="4667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t-EE" sz="900">
              <a:latin typeface="EYInterstate Light" panose="02000506000000020004" pitchFamily="2" charset="0"/>
            </a:rPr>
            <a:t>Väga hea</a:t>
          </a:r>
        </a:p>
      </cdr:txBody>
    </cdr:sp>
  </cdr:relSizeAnchor>
  <cdr:relSizeAnchor xmlns:cdr="http://schemas.openxmlformats.org/drawingml/2006/chartDrawing">
    <cdr:from>
      <cdr:x>0</cdr:x>
      <cdr:y>0.30654</cdr:y>
    </cdr:from>
    <cdr:to>
      <cdr:x>0.07714</cdr:x>
      <cdr:y>0.46409</cdr:y>
    </cdr:to>
    <cdr:sp macro="" textlink="">
      <cdr:nvSpPr>
        <cdr:cNvPr id="3" name="TextBox 1"/>
        <cdr:cNvSpPr txBox="1"/>
      </cdr:nvSpPr>
      <cdr:spPr>
        <a:xfrm xmlns:a="http://schemas.openxmlformats.org/drawingml/2006/main">
          <a:off x="0" y="908050"/>
          <a:ext cx="514350"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Pigem hea</a:t>
          </a:r>
        </a:p>
      </cdr:txBody>
    </cdr:sp>
  </cdr:relSizeAnchor>
  <cdr:relSizeAnchor xmlns:cdr="http://schemas.openxmlformats.org/drawingml/2006/chartDrawing">
    <cdr:from>
      <cdr:x>0</cdr:x>
      <cdr:y>0.53162</cdr:y>
    </cdr:from>
    <cdr:to>
      <cdr:x>0.07714</cdr:x>
      <cdr:y>0.68917</cdr:y>
    </cdr:to>
    <cdr:sp macro="" textlink="">
      <cdr:nvSpPr>
        <cdr:cNvPr id="4" name="TextBox 1"/>
        <cdr:cNvSpPr txBox="1"/>
      </cdr:nvSpPr>
      <cdr:spPr>
        <a:xfrm xmlns:a="http://schemas.openxmlformats.org/drawingml/2006/main">
          <a:off x="0" y="1574800"/>
          <a:ext cx="514350"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Pigem halb</a:t>
          </a:r>
        </a:p>
      </cdr:txBody>
    </cdr:sp>
  </cdr:relSizeAnchor>
  <cdr:relSizeAnchor xmlns:cdr="http://schemas.openxmlformats.org/drawingml/2006/chartDrawing">
    <cdr:from>
      <cdr:x>0</cdr:x>
      <cdr:y>0.77599</cdr:y>
    </cdr:from>
    <cdr:to>
      <cdr:x>0.07714</cdr:x>
      <cdr:y>0.93355</cdr:y>
    </cdr:to>
    <cdr:sp macro="" textlink="">
      <cdr:nvSpPr>
        <cdr:cNvPr id="5" name="TextBox 1"/>
        <cdr:cNvSpPr txBox="1"/>
      </cdr:nvSpPr>
      <cdr:spPr>
        <a:xfrm xmlns:a="http://schemas.openxmlformats.org/drawingml/2006/main">
          <a:off x="0" y="2298700"/>
          <a:ext cx="514350"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Väga halb</a:t>
          </a:r>
        </a:p>
      </cdr:txBody>
    </cdr:sp>
  </cdr:relSizeAnchor>
</c:userShapes>
</file>

<file path=xl/drawings/drawing14.xml><?xml version="1.0" encoding="utf-8"?>
<c:userShapes xmlns:c="http://schemas.openxmlformats.org/drawingml/2006/chart">
  <cdr:relSizeAnchor xmlns:cdr="http://schemas.openxmlformats.org/drawingml/2006/chartDrawing">
    <cdr:from>
      <cdr:x>0.81143</cdr:x>
      <cdr:y>0.32025</cdr:y>
    </cdr:from>
    <cdr:to>
      <cdr:x>0.97143</cdr:x>
      <cdr:y>0.63681</cdr:y>
    </cdr:to>
    <cdr:sp macro="" textlink="">
      <cdr:nvSpPr>
        <cdr:cNvPr id="2" name="TextBox 1"/>
        <cdr:cNvSpPr txBox="1"/>
      </cdr:nvSpPr>
      <cdr:spPr>
        <a:xfrm xmlns:a="http://schemas.openxmlformats.org/drawingml/2006/main">
          <a:off x="5410200" y="1243014"/>
          <a:ext cx="1066800" cy="12287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t-EE" sz="1000" b="1">
              <a:solidFill>
                <a:srgbClr val="33CC33"/>
              </a:solidFill>
              <a:latin typeface="EYInterstate Light" panose="02000506000000020004" pitchFamily="2" charset="0"/>
            </a:rPr>
            <a:t>4 - väga hea</a:t>
          </a:r>
        </a:p>
        <a:p xmlns:a="http://schemas.openxmlformats.org/drawingml/2006/main">
          <a:r>
            <a:rPr lang="et-EE" sz="1000" b="1">
              <a:solidFill>
                <a:srgbClr val="9FEF99"/>
              </a:solidFill>
              <a:latin typeface="EYInterstate Light" panose="02000506000000020004" pitchFamily="2" charset="0"/>
            </a:rPr>
            <a:t>3 - pigem hea</a:t>
          </a:r>
        </a:p>
        <a:p xmlns:a="http://schemas.openxmlformats.org/drawingml/2006/main">
          <a:r>
            <a:rPr lang="et-EE" sz="1000" b="1">
              <a:solidFill>
                <a:srgbClr val="E6A48A"/>
              </a:solidFill>
              <a:latin typeface="EYInterstate Light" panose="02000506000000020004" pitchFamily="2" charset="0"/>
            </a:rPr>
            <a:t>2</a:t>
          </a:r>
          <a:r>
            <a:rPr lang="et-EE" sz="1000" b="1" baseline="0">
              <a:solidFill>
                <a:srgbClr val="E6A48A"/>
              </a:solidFill>
              <a:latin typeface="EYInterstate Light" panose="02000506000000020004" pitchFamily="2" charset="0"/>
            </a:rPr>
            <a:t> - pigem halb</a:t>
          </a:r>
        </a:p>
        <a:p xmlns:a="http://schemas.openxmlformats.org/drawingml/2006/main">
          <a:r>
            <a:rPr lang="et-EE" sz="1000" b="1" baseline="0">
              <a:solidFill>
                <a:srgbClr val="FF3300"/>
              </a:solidFill>
              <a:latin typeface="EYInterstate Light" panose="02000506000000020004" pitchFamily="2" charset="0"/>
            </a:rPr>
            <a:t>1 - väga halb</a:t>
          </a:r>
          <a:endParaRPr lang="et-EE" sz="1000" b="1">
            <a:solidFill>
              <a:srgbClr val="FF3300"/>
            </a:solidFill>
            <a:latin typeface="EYInterstate Light" panose="02000506000000020004" pitchFamily="2" charset="0"/>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2</xdr:col>
      <xdr:colOff>67237</xdr:colOff>
      <xdr:row>5</xdr:row>
      <xdr:rowOff>11206</xdr:rowOff>
    </xdr:from>
    <xdr:to>
      <xdr:col>2</xdr:col>
      <xdr:colOff>5569325</xdr:colOff>
      <xdr:row>10</xdr:row>
      <xdr:rowOff>481853</xdr:rowOff>
    </xdr:to>
    <xdr:graphicFrame macro="">
      <xdr:nvGraphicFramePr>
        <xdr:cNvPr id="13" name="Chart 12">
          <a:extLst>
            <a:ext uri="{FF2B5EF4-FFF2-40B4-BE49-F238E27FC236}">
              <a16:creationId xmlns:a16="http://schemas.microsoft.com/office/drawing/2014/main" id="{00000000-0008-0000-0D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67235</xdr:colOff>
      <xdr:row>12</xdr:row>
      <xdr:rowOff>56030</xdr:rowOff>
    </xdr:from>
    <xdr:to>
      <xdr:col>2</xdr:col>
      <xdr:colOff>5524500</xdr:colOff>
      <xdr:row>17</xdr:row>
      <xdr:rowOff>571501</xdr:rowOff>
    </xdr:to>
    <xdr:graphicFrame macro="">
      <xdr:nvGraphicFramePr>
        <xdr:cNvPr id="14" name="Chart 13">
          <a:extLst>
            <a:ext uri="{FF2B5EF4-FFF2-40B4-BE49-F238E27FC236}">
              <a16:creationId xmlns:a16="http://schemas.microsoft.com/office/drawing/2014/main" id="{00000000-0008-0000-0D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44824</xdr:colOff>
      <xdr:row>19</xdr:row>
      <xdr:rowOff>33617</xdr:rowOff>
    </xdr:from>
    <xdr:to>
      <xdr:col>2</xdr:col>
      <xdr:colOff>5535706</xdr:colOff>
      <xdr:row>24</xdr:row>
      <xdr:rowOff>408214</xdr:rowOff>
    </xdr:to>
    <xdr:graphicFrame macro="">
      <xdr:nvGraphicFramePr>
        <xdr:cNvPr id="15" name="Chart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44824</xdr:colOff>
      <xdr:row>26</xdr:row>
      <xdr:rowOff>22413</xdr:rowOff>
    </xdr:from>
    <xdr:to>
      <xdr:col>2</xdr:col>
      <xdr:colOff>5546912</xdr:colOff>
      <xdr:row>31</xdr:row>
      <xdr:rowOff>408215</xdr:rowOff>
    </xdr:to>
    <xdr:graphicFrame macro="">
      <xdr:nvGraphicFramePr>
        <xdr:cNvPr id="16" name="Chart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33618</xdr:colOff>
      <xdr:row>33</xdr:row>
      <xdr:rowOff>33618</xdr:rowOff>
    </xdr:from>
    <xdr:to>
      <xdr:col>2</xdr:col>
      <xdr:colOff>5558118</xdr:colOff>
      <xdr:row>38</xdr:row>
      <xdr:rowOff>571500</xdr:rowOff>
    </xdr:to>
    <xdr:graphicFrame macro="">
      <xdr:nvGraphicFramePr>
        <xdr:cNvPr id="17" name="Chart 16">
          <a:extLst>
            <a:ext uri="{FF2B5EF4-FFF2-40B4-BE49-F238E27FC236}">
              <a16:creationId xmlns:a16="http://schemas.microsoft.com/office/drawing/2014/main" id="{00000000-0008-0000-0D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0.07074</cdr:y>
    </cdr:from>
    <cdr:to>
      <cdr:x>0.10612</cdr:x>
      <cdr:y>0.2283</cdr:y>
    </cdr:to>
    <cdr:sp macro="" textlink="">
      <cdr:nvSpPr>
        <cdr:cNvPr id="2" name="TextBox 1"/>
        <cdr:cNvSpPr txBox="1"/>
      </cdr:nvSpPr>
      <cdr:spPr>
        <a:xfrm xmlns:a="http://schemas.openxmlformats.org/drawingml/2006/main">
          <a:off x="0" y="243360"/>
          <a:ext cx="582706" cy="5420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t-EE" sz="900">
              <a:latin typeface="EYInterstate Light" panose="02000506000000020004" pitchFamily="2" charset="0"/>
            </a:rPr>
            <a:t>Väga hea</a:t>
          </a:r>
        </a:p>
      </cdr:txBody>
    </cdr:sp>
  </cdr:relSizeAnchor>
  <cdr:relSizeAnchor xmlns:cdr="http://schemas.openxmlformats.org/drawingml/2006/chartDrawing">
    <cdr:from>
      <cdr:x>0</cdr:x>
      <cdr:y>0.30654</cdr:y>
    </cdr:from>
    <cdr:to>
      <cdr:x>0.10612</cdr:x>
      <cdr:y>0.46409</cdr:y>
    </cdr:to>
    <cdr:sp macro="" textlink="">
      <cdr:nvSpPr>
        <cdr:cNvPr id="3" name="TextBox 1"/>
        <cdr:cNvSpPr txBox="1"/>
      </cdr:nvSpPr>
      <cdr:spPr>
        <a:xfrm xmlns:a="http://schemas.openxmlformats.org/drawingml/2006/main">
          <a:off x="0" y="1054561"/>
          <a:ext cx="582706" cy="5420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Pigem hea</a:t>
          </a:r>
        </a:p>
      </cdr:txBody>
    </cdr:sp>
  </cdr:relSizeAnchor>
  <cdr:relSizeAnchor xmlns:cdr="http://schemas.openxmlformats.org/drawingml/2006/chartDrawing">
    <cdr:from>
      <cdr:x>0</cdr:x>
      <cdr:y>0.53162</cdr:y>
    </cdr:from>
    <cdr:to>
      <cdr:x>0.10612</cdr:x>
      <cdr:y>0.68917</cdr:y>
    </cdr:to>
    <cdr:sp macro="" textlink="">
      <cdr:nvSpPr>
        <cdr:cNvPr id="4" name="TextBox 1"/>
        <cdr:cNvSpPr txBox="1"/>
      </cdr:nvSpPr>
      <cdr:spPr>
        <a:xfrm xmlns:a="http://schemas.openxmlformats.org/drawingml/2006/main">
          <a:off x="0" y="1828882"/>
          <a:ext cx="582706" cy="5420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Pigem halb</a:t>
          </a:r>
        </a:p>
      </cdr:txBody>
    </cdr:sp>
  </cdr:relSizeAnchor>
  <cdr:relSizeAnchor xmlns:cdr="http://schemas.openxmlformats.org/drawingml/2006/chartDrawing">
    <cdr:from>
      <cdr:x>0</cdr:x>
      <cdr:y>0.77599</cdr:y>
    </cdr:from>
    <cdr:to>
      <cdr:x>0.10612</cdr:x>
      <cdr:y>0.93355</cdr:y>
    </cdr:to>
    <cdr:sp macro="" textlink="">
      <cdr:nvSpPr>
        <cdr:cNvPr id="5" name="TextBox 1"/>
        <cdr:cNvSpPr txBox="1"/>
      </cdr:nvSpPr>
      <cdr:spPr>
        <a:xfrm xmlns:a="http://schemas.openxmlformats.org/drawingml/2006/main">
          <a:off x="0" y="2669565"/>
          <a:ext cx="582706" cy="5420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Väga halb</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0.07074</cdr:y>
    </cdr:from>
    <cdr:to>
      <cdr:x>0.10472</cdr:x>
      <cdr:y>0.2283</cdr:y>
    </cdr:to>
    <cdr:sp macro="" textlink="">
      <cdr:nvSpPr>
        <cdr:cNvPr id="2" name="TextBox 1"/>
        <cdr:cNvSpPr txBox="1"/>
      </cdr:nvSpPr>
      <cdr:spPr>
        <a:xfrm xmlns:a="http://schemas.openxmlformats.org/drawingml/2006/main">
          <a:off x="0" y="197383"/>
          <a:ext cx="571500" cy="4396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t-EE" sz="900">
              <a:latin typeface="EYInterstate Light" panose="02000506000000020004" pitchFamily="2" charset="0"/>
            </a:rPr>
            <a:t>Väga hea</a:t>
          </a:r>
        </a:p>
      </cdr:txBody>
    </cdr:sp>
  </cdr:relSizeAnchor>
  <cdr:relSizeAnchor xmlns:cdr="http://schemas.openxmlformats.org/drawingml/2006/chartDrawing">
    <cdr:from>
      <cdr:x>0</cdr:x>
      <cdr:y>0.30654</cdr:y>
    </cdr:from>
    <cdr:to>
      <cdr:x>0.10472</cdr:x>
      <cdr:y>0.46409</cdr:y>
    </cdr:to>
    <cdr:sp macro="" textlink="">
      <cdr:nvSpPr>
        <cdr:cNvPr id="3" name="TextBox 1"/>
        <cdr:cNvSpPr txBox="1"/>
      </cdr:nvSpPr>
      <cdr:spPr>
        <a:xfrm xmlns:a="http://schemas.openxmlformats.org/drawingml/2006/main">
          <a:off x="0" y="855328"/>
          <a:ext cx="571500" cy="4396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Pigem hea</a:t>
          </a:r>
        </a:p>
      </cdr:txBody>
    </cdr:sp>
  </cdr:relSizeAnchor>
  <cdr:relSizeAnchor xmlns:cdr="http://schemas.openxmlformats.org/drawingml/2006/chartDrawing">
    <cdr:from>
      <cdr:x>0</cdr:x>
      <cdr:y>0.53162</cdr:y>
    </cdr:from>
    <cdr:to>
      <cdr:x>0.10472</cdr:x>
      <cdr:y>0.68917</cdr:y>
    </cdr:to>
    <cdr:sp macro="" textlink="">
      <cdr:nvSpPr>
        <cdr:cNvPr id="4" name="TextBox 1"/>
        <cdr:cNvSpPr txBox="1"/>
      </cdr:nvSpPr>
      <cdr:spPr>
        <a:xfrm xmlns:a="http://schemas.openxmlformats.org/drawingml/2006/main">
          <a:off x="0" y="1483361"/>
          <a:ext cx="571500" cy="4396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Pigem halb</a:t>
          </a:r>
        </a:p>
      </cdr:txBody>
    </cdr:sp>
  </cdr:relSizeAnchor>
  <cdr:relSizeAnchor xmlns:cdr="http://schemas.openxmlformats.org/drawingml/2006/chartDrawing">
    <cdr:from>
      <cdr:x>0</cdr:x>
      <cdr:y>0.77599</cdr:y>
    </cdr:from>
    <cdr:to>
      <cdr:x>0.10472</cdr:x>
      <cdr:y>0.93355</cdr:y>
    </cdr:to>
    <cdr:sp macro="" textlink="">
      <cdr:nvSpPr>
        <cdr:cNvPr id="5" name="TextBox 1"/>
        <cdr:cNvSpPr txBox="1"/>
      </cdr:nvSpPr>
      <cdr:spPr>
        <a:xfrm xmlns:a="http://schemas.openxmlformats.org/drawingml/2006/main">
          <a:off x="0" y="2165219"/>
          <a:ext cx="571500" cy="4396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Väga halb</a:t>
          </a: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0.07074</cdr:y>
    </cdr:from>
    <cdr:to>
      <cdr:x>0.09736</cdr:x>
      <cdr:y>0.2283</cdr:y>
    </cdr:to>
    <cdr:sp macro="" textlink="">
      <cdr:nvSpPr>
        <cdr:cNvPr id="2" name="TextBox 1"/>
        <cdr:cNvSpPr txBox="1"/>
      </cdr:nvSpPr>
      <cdr:spPr>
        <a:xfrm xmlns:a="http://schemas.openxmlformats.org/drawingml/2006/main">
          <a:off x="0" y="201347"/>
          <a:ext cx="537882" cy="4484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t-EE" sz="900">
              <a:latin typeface="EYInterstate Light" panose="02000506000000020004" pitchFamily="2" charset="0"/>
            </a:rPr>
            <a:t>Väga hea</a:t>
          </a:r>
        </a:p>
      </cdr:txBody>
    </cdr:sp>
  </cdr:relSizeAnchor>
  <cdr:relSizeAnchor xmlns:cdr="http://schemas.openxmlformats.org/drawingml/2006/chartDrawing">
    <cdr:from>
      <cdr:x>0</cdr:x>
      <cdr:y>0.30654</cdr:y>
    </cdr:from>
    <cdr:to>
      <cdr:x>0.09736</cdr:x>
      <cdr:y>0.46409</cdr:y>
    </cdr:to>
    <cdr:sp macro="" textlink="">
      <cdr:nvSpPr>
        <cdr:cNvPr id="3" name="TextBox 1"/>
        <cdr:cNvSpPr txBox="1"/>
      </cdr:nvSpPr>
      <cdr:spPr>
        <a:xfrm xmlns:a="http://schemas.openxmlformats.org/drawingml/2006/main">
          <a:off x="0" y="872503"/>
          <a:ext cx="537882" cy="4484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Pigem hea</a:t>
          </a:r>
        </a:p>
      </cdr:txBody>
    </cdr:sp>
  </cdr:relSizeAnchor>
  <cdr:relSizeAnchor xmlns:cdr="http://schemas.openxmlformats.org/drawingml/2006/chartDrawing">
    <cdr:from>
      <cdr:x>0</cdr:x>
      <cdr:y>0.53162</cdr:y>
    </cdr:from>
    <cdr:to>
      <cdr:x>0.09736</cdr:x>
      <cdr:y>0.68917</cdr:y>
    </cdr:to>
    <cdr:sp macro="" textlink="">
      <cdr:nvSpPr>
        <cdr:cNvPr id="4" name="TextBox 1"/>
        <cdr:cNvSpPr txBox="1"/>
      </cdr:nvSpPr>
      <cdr:spPr>
        <a:xfrm xmlns:a="http://schemas.openxmlformats.org/drawingml/2006/main">
          <a:off x="0" y="1513147"/>
          <a:ext cx="537882" cy="4484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Pigem halb</a:t>
          </a:r>
        </a:p>
      </cdr:txBody>
    </cdr:sp>
  </cdr:relSizeAnchor>
  <cdr:relSizeAnchor xmlns:cdr="http://schemas.openxmlformats.org/drawingml/2006/chartDrawing">
    <cdr:from>
      <cdr:x>0</cdr:x>
      <cdr:y>0.77599</cdr:y>
    </cdr:from>
    <cdr:to>
      <cdr:x>0.09736</cdr:x>
      <cdr:y>0.93355</cdr:y>
    </cdr:to>
    <cdr:sp macro="" textlink="">
      <cdr:nvSpPr>
        <cdr:cNvPr id="5" name="TextBox 1"/>
        <cdr:cNvSpPr txBox="1"/>
      </cdr:nvSpPr>
      <cdr:spPr>
        <a:xfrm xmlns:a="http://schemas.openxmlformats.org/drawingml/2006/main">
          <a:off x="0" y="2208696"/>
          <a:ext cx="537882" cy="4484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Väga halb</a:t>
          </a:r>
        </a:p>
      </cdr:txBody>
    </cdr:sp>
  </cdr:relSizeAnchor>
</c:userShapes>
</file>

<file path=xl/drawings/drawing19.xml><?xml version="1.0" encoding="utf-8"?>
<c:userShapes xmlns:c="http://schemas.openxmlformats.org/drawingml/2006/chart">
  <cdr:relSizeAnchor xmlns:cdr="http://schemas.openxmlformats.org/drawingml/2006/chartDrawing">
    <cdr:from>
      <cdr:x>0</cdr:x>
      <cdr:y>0.07074</cdr:y>
    </cdr:from>
    <cdr:to>
      <cdr:x>0.0998</cdr:x>
      <cdr:y>0.2283</cdr:y>
    </cdr:to>
    <cdr:sp macro="" textlink="">
      <cdr:nvSpPr>
        <cdr:cNvPr id="2" name="TextBox 1"/>
        <cdr:cNvSpPr txBox="1"/>
      </cdr:nvSpPr>
      <cdr:spPr>
        <a:xfrm xmlns:a="http://schemas.openxmlformats.org/drawingml/2006/main">
          <a:off x="0" y="220372"/>
          <a:ext cx="549088" cy="4908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t-EE" sz="900">
              <a:latin typeface="EYInterstate Light" panose="02000506000000020004" pitchFamily="2" charset="0"/>
            </a:rPr>
            <a:t>Väga hea</a:t>
          </a:r>
        </a:p>
      </cdr:txBody>
    </cdr:sp>
  </cdr:relSizeAnchor>
  <cdr:relSizeAnchor xmlns:cdr="http://schemas.openxmlformats.org/drawingml/2006/chartDrawing">
    <cdr:from>
      <cdr:x>0</cdr:x>
      <cdr:y>0.30654</cdr:y>
    </cdr:from>
    <cdr:to>
      <cdr:x>0.0998</cdr:x>
      <cdr:y>0.46409</cdr:y>
    </cdr:to>
    <cdr:sp macro="" textlink="">
      <cdr:nvSpPr>
        <cdr:cNvPr id="3" name="TextBox 1"/>
        <cdr:cNvSpPr txBox="1"/>
      </cdr:nvSpPr>
      <cdr:spPr>
        <a:xfrm xmlns:a="http://schemas.openxmlformats.org/drawingml/2006/main">
          <a:off x="0" y="954944"/>
          <a:ext cx="549088" cy="4908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Pigem hea</a:t>
          </a:r>
        </a:p>
      </cdr:txBody>
    </cdr:sp>
  </cdr:relSizeAnchor>
  <cdr:relSizeAnchor xmlns:cdr="http://schemas.openxmlformats.org/drawingml/2006/chartDrawing">
    <cdr:from>
      <cdr:x>0</cdr:x>
      <cdr:y>0.53162</cdr:y>
    </cdr:from>
    <cdr:to>
      <cdr:x>0.0998</cdr:x>
      <cdr:y>0.68917</cdr:y>
    </cdr:to>
    <cdr:sp macro="" textlink="">
      <cdr:nvSpPr>
        <cdr:cNvPr id="4" name="TextBox 1"/>
        <cdr:cNvSpPr txBox="1"/>
      </cdr:nvSpPr>
      <cdr:spPr>
        <a:xfrm xmlns:a="http://schemas.openxmlformats.org/drawingml/2006/main">
          <a:off x="0" y="1656121"/>
          <a:ext cx="549088" cy="4908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Pigem halb</a:t>
          </a:r>
        </a:p>
      </cdr:txBody>
    </cdr:sp>
  </cdr:relSizeAnchor>
  <cdr:relSizeAnchor xmlns:cdr="http://schemas.openxmlformats.org/drawingml/2006/chartDrawing">
    <cdr:from>
      <cdr:x>0</cdr:x>
      <cdr:y>0.77599</cdr:y>
    </cdr:from>
    <cdr:to>
      <cdr:x>0.0998</cdr:x>
      <cdr:y>0.93355</cdr:y>
    </cdr:to>
    <cdr:sp macro="" textlink="">
      <cdr:nvSpPr>
        <cdr:cNvPr id="5" name="TextBox 1"/>
        <cdr:cNvSpPr txBox="1"/>
      </cdr:nvSpPr>
      <cdr:spPr>
        <a:xfrm xmlns:a="http://schemas.openxmlformats.org/drawingml/2006/main">
          <a:off x="0" y="2417391"/>
          <a:ext cx="549088" cy="4908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Väga halb</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4</xdr:col>
      <xdr:colOff>551206</xdr:colOff>
      <xdr:row>2</xdr:row>
      <xdr:rowOff>57150</xdr:rowOff>
    </xdr:from>
    <xdr:to>
      <xdr:col>6</xdr:col>
      <xdr:colOff>689888</xdr:colOff>
      <xdr:row>2</xdr:row>
      <xdr:rowOff>759377</xdr:rowOff>
    </xdr:to>
    <xdr:pic>
      <xdr:nvPicPr>
        <xdr:cNvPr id="3" name="Pilt 13">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4331" y="590550"/>
          <a:ext cx="1776982" cy="702227"/>
        </a:xfrm>
        <a:prstGeom prst="rect">
          <a:avLst/>
        </a:prstGeom>
        <a:noFill/>
      </xdr:spPr>
    </xdr:pic>
    <xdr:clientData/>
  </xdr:twoCellAnchor>
  <xdr:twoCellAnchor editAs="oneCell">
    <xdr:from>
      <xdr:col>7</xdr:col>
      <xdr:colOff>407617</xdr:colOff>
      <xdr:row>2</xdr:row>
      <xdr:rowOff>95250</xdr:rowOff>
    </xdr:from>
    <xdr:to>
      <xdr:col>8</xdr:col>
      <xdr:colOff>400666</xdr:colOff>
      <xdr:row>2</xdr:row>
      <xdr:rowOff>785643</xdr:rowOff>
    </xdr:to>
    <xdr:pic>
      <xdr:nvPicPr>
        <xdr:cNvPr id="4" name="Pilt 14">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93867" y="628650"/>
          <a:ext cx="812199" cy="690393"/>
        </a:xfrm>
        <a:prstGeom prst="rect">
          <a:avLst/>
        </a:prstGeom>
        <a:noFill/>
      </xdr:spPr>
    </xdr:pic>
    <xdr:clientData/>
  </xdr:twoCellAnchor>
  <xdr:twoCellAnchor editAs="oneCell">
    <xdr:from>
      <xdr:col>3</xdr:col>
      <xdr:colOff>104587</xdr:colOff>
      <xdr:row>2</xdr:row>
      <xdr:rowOff>57150</xdr:rowOff>
    </xdr:from>
    <xdr:to>
      <xdr:col>4</xdr:col>
      <xdr:colOff>301084</xdr:colOff>
      <xdr:row>2</xdr:row>
      <xdr:rowOff>728262</xdr:rowOff>
    </xdr:to>
    <xdr:pic>
      <xdr:nvPicPr>
        <xdr:cNvPr id="5" name="Pilt 15">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33337" y="590550"/>
          <a:ext cx="1015647" cy="671112"/>
        </a:xfrm>
        <a:prstGeom prst="rect">
          <a:avLst/>
        </a:prstGeom>
        <a:noFill/>
      </xdr:spPr>
    </xdr:pic>
    <xdr:clientData/>
  </xdr:twoCellAnchor>
  <xdr:twoCellAnchor editAs="oneCell">
    <xdr:from>
      <xdr:col>2</xdr:col>
      <xdr:colOff>371475</xdr:colOff>
      <xdr:row>2</xdr:row>
      <xdr:rowOff>729095</xdr:rowOff>
    </xdr:from>
    <xdr:to>
      <xdr:col>8</xdr:col>
      <xdr:colOff>337555</xdr:colOff>
      <xdr:row>3</xdr:row>
      <xdr:rowOff>513361</xdr:rowOff>
    </xdr:to>
    <xdr:pic>
      <xdr:nvPicPr>
        <xdr:cNvPr id="6" name="Picture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85850" y="1262495"/>
          <a:ext cx="4880980" cy="58436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0</xdr:col>
          <xdr:colOff>314325</xdr:colOff>
          <xdr:row>20</xdr:row>
          <xdr:rowOff>142875</xdr:rowOff>
        </xdr:from>
        <xdr:to>
          <xdr:col>3</xdr:col>
          <xdr:colOff>752475</xdr:colOff>
          <xdr:row>26</xdr:row>
          <xdr:rowOff>19050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0.xml><?xml version="1.0" encoding="utf-8"?>
<c:userShapes xmlns:c="http://schemas.openxmlformats.org/drawingml/2006/chart">
  <cdr:relSizeAnchor xmlns:cdr="http://schemas.openxmlformats.org/drawingml/2006/chartDrawing">
    <cdr:from>
      <cdr:x>0</cdr:x>
      <cdr:y>0.07074</cdr:y>
    </cdr:from>
    <cdr:to>
      <cdr:x>0.10142</cdr:x>
      <cdr:y>0.2283</cdr:y>
    </cdr:to>
    <cdr:sp macro="" textlink="">
      <cdr:nvSpPr>
        <cdr:cNvPr id="2" name="TextBox 1"/>
        <cdr:cNvSpPr txBox="1"/>
      </cdr:nvSpPr>
      <cdr:spPr>
        <a:xfrm xmlns:a="http://schemas.openxmlformats.org/drawingml/2006/main">
          <a:off x="0" y="256043"/>
          <a:ext cx="560294" cy="5702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t-EE" sz="900">
              <a:latin typeface="EYInterstate Light" panose="02000506000000020004" pitchFamily="2" charset="0"/>
            </a:rPr>
            <a:t>Väga hea</a:t>
          </a:r>
        </a:p>
      </cdr:txBody>
    </cdr:sp>
  </cdr:relSizeAnchor>
  <cdr:relSizeAnchor xmlns:cdr="http://schemas.openxmlformats.org/drawingml/2006/chartDrawing">
    <cdr:from>
      <cdr:x>0</cdr:x>
      <cdr:y>0.30654</cdr:y>
    </cdr:from>
    <cdr:to>
      <cdr:x>0.10142</cdr:x>
      <cdr:y>0.46409</cdr:y>
    </cdr:to>
    <cdr:sp macro="" textlink="">
      <cdr:nvSpPr>
        <cdr:cNvPr id="3" name="TextBox 1"/>
        <cdr:cNvSpPr txBox="1"/>
      </cdr:nvSpPr>
      <cdr:spPr>
        <a:xfrm xmlns:a="http://schemas.openxmlformats.org/drawingml/2006/main">
          <a:off x="0" y="1109522"/>
          <a:ext cx="560294" cy="5702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Pigem hea</a:t>
          </a:r>
        </a:p>
      </cdr:txBody>
    </cdr:sp>
  </cdr:relSizeAnchor>
  <cdr:relSizeAnchor xmlns:cdr="http://schemas.openxmlformats.org/drawingml/2006/chartDrawing">
    <cdr:from>
      <cdr:x>0</cdr:x>
      <cdr:y>0.53162</cdr:y>
    </cdr:from>
    <cdr:to>
      <cdr:x>0.10142</cdr:x>
      <cdr:y>0.68917</cdr:y>
    </cdr:to>
    <cdr:sp macro="" textlink="">
      <cdr:nvSpPr>
        <cdr:cNvPr id="4" name="TextBox 1"/>
        <cdr:cNvSpPr txBox="1"/>
      </cdr:nvSpPr>
      <cdr:spPr>
        <a:xfrm xmlns:a="http://schemas.openxmlformats.org/drawingml/2006/main">
          <a:off x="0" y="1924199"/>
          <a:ext cx="560294" cy="5702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Pigem halb</a:t>
          </a:r>
        </a:p>
      </cdr:txBody>
    </cdr:sp>
  </cdr:relSizeAnchor>
  <cdr:relSizeAnchor xmlns:cdr="http://schemas.openxmlformats.org/drawingml/2006/chartDrawing">
    <cdr:from>
      <cdr:x>0</cdr:x>
      <cdr:y>0.77599</cdr:y>
    </cdr:from>
    <cdr:to>
      <cdr:x>0.10142</cdr:x>
      <cdr:y>0.93355</cdr:y>
    </cdr:to>
    <cdr:sp macro="" textlink="">
      <cdr:nvSpPr>
        <cdr:cNvPr id="5" name="TextBox 1"/>
        <cdr:cNvSpPr txBox="1"/>
      </cdr:nvSpPr>
      <cdr:spPr>
        <a:xfrm xmlns:a="http://schemas.openxmlformats.org/drawingml/2006/main">
          <a:off x="0" y="2808696"/>
          <a:ext cx="560294" cy="5702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Väga halb</a:t>
          </a:r>
        </a:p>
      </cdr:txBody>
    </cdr:sp>
  </cdr:relSizeAnchor>
</c:userShapes>
</file>

<file path=xl/drawings/drawing3.xml><?xml version="1.0" encoding="utf-8"?>
<xdr:wsDr xmlns:xdr="http://schemas.openxmlformats.org/drawingml/2006/spreadsheetDrawing" xmlns:a="http://schemas.openxmlformats.org/drawingml/2006/main">
  <xdr:twoCellAnchor>
    <xdr:from>
      <xdr:col>9</xdr:col>
      <xdr:colOff>66675</xdr:colOff>
      <xdr:row>238</xdr:row>
      <xdr:rowOff>85725</xdr:rowOff>
    </xdr:from>
    <xdr:to>
      <xdr:col>9</xdr:col>
      <xdr:colOff>504825</xdr:colOff>
      <xdr:row>238</xdr:row>
      <xdr:rowOff>494238</xdr:rowOff>
    </xdr:to>
    <xdr:grpSp>
      <xdr:nvGrpSpPr>
        <xdr:cNvPr id="638" name="Group 637">
          <a:extLst>
            <a:ext uri="{FF2B5EF4-FFF2-40B4-BE49-F238E27FC236}">
              <a16:creationId xmlns:a16="http://schemas.microsoft.com/office/drawing/2014/main" id="{00000000-0008-0000-0400-00007E020000}"/>
            </a:ext>
          </a:extLst>
        </xdr:cNvPr>
        <xdr:cNvGrpSpPr/>
      </xdr:nvGrpSpPr>
      <xdr:grpSpPr>
        <a:xfrm>
          <a:off x="8171584" y="97119498"/>
          <a:ext cx="438150" cy="408513"/>
          <a:chOff x="9989240" y="89214877"/>
          <a:chExt cx="438150" cy="408513"/>
        </a:xfrm>
      </xdr:grpSpPr>
      <xdr:sp macro="" textlink="">
        <xdr:nvSpPr>
          <xdr:cNvPr id="356" name="Oval 355">
            <a:extLst>
              <a:ext uri="{FF2B5EF4-FFF2-40B4-BE49-F238E27FC236}">
                <a16:creationId xmlns:a16="http://schemas.microsoft.com/office/drawing/2014/main" id="{00000000-0008-0000-0400-000064010000}"/>
              </a:ext>
            </a:extLst>
          </xdr:cNvPr>
          <xdr:cNvSpPr/>
        </xdr:nvSpPr>
        <xdr:spPr>
          <a:xfrm>
            <a:off x="9989240" y="89232865"/>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331" name="Check Box 347" hidden="1">
                <a:extLst>
                  <a:ext uri="{63B3BB69-23CF-44E3-9099-C40C66FF867C}">
                    <a14:compatExt spid="_x0000_s42331"/>
                  </a:ext>
                  <a:ext uri="{FF2B5EF4-FFF2-40B4-BE49-F238E27FC236}">
                    <a16:creationId xmlns:a16="http://schemas.microsoft.com/office/drawing/2014/main" id="{00000000-0008-0000-0400-00005BA50000}"/>
                  </a:ext>
                </a:extLst>
              </xdr:cNvPr>
              <xdr:cNvSpPr/>
            </xdr:nvSpPr>
            <xdr:spPr bwMode="auto">
              <a:xfrm>
                <a:off x="10084490" y="89214877"/>
                <a:ext cx="342900" cy="4017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57150</xdr:colOff>
      <xdr:row>238</xdr:row>
      <xdr:rowOff>85725</xdr:rowOff>
    </xdr:from>
    <xdr:to>
      <xdr:col>10</xdr:col>
      <xdr:colOff>495300</xdr:colOff>
      <xdr:row>238</xdr:row>
      <xdr:rowOff>494238</xdr:rowOff>
    </xdr:to>
    <xdr:grpSp>
      <xdr:nvGrpSpPr>
        <xdr:cNvPr id="641" name="Group 640">
          <a:extLst>
            <a:ext uri="{FF2B5EF4-FFF2-40B4-BE49-F238E27FC236}">
              <a16:creationId xmlns:a16="http://schemas.microsoft.com/office/drawing/2014/main" id="{00000000-0008-0000-0400-000081020000}"/>
            </a:ext>
          </a:extLst>
        </xdr:cNvPr>
        <xdr:cNvGrpSpPr/>
      </xdr:nvGrpSpPr>
      <xdr:grpSpPr>
        <a:xfrm>
          <a:off x="8785514" y="97119498"/>
          <a:ext cx="438150" cy="408513"/>
          <a:chOff x="10600911" y="89214877"/>
          <a:chExt cx="438150" cy="408513"/>
        </a:xfrm>
      </xdr:grpSpPr>
      <xdr:sp macro="" textlink="">
        <xdr:nvSpPr>
          <xdr:cNvPr id="357" name="Oval 356">
            <a:extLst>
              <a:ext uri="{FF2B5EF4-FFF2-40B4-BE49-F238E27FC236}">
                <a16:creationId xmlns:a16="http://schemas.microsoft.com/office/drawing/2014/main" id="{00000000-0008-0000-0400-000065010000}"/>
              </a:ext>
            </a:extLst>
          </xdr:cNvPr>
          <xdr:cNvSpPr/>
        </xdr:nvSpPr>
        <xdr:spPr>
          <a:xfrm>
            <a:off x="10600911" y="89232865"/>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332" name="Check Box 348" hidden="1">
                <a:extLst>
                  <a:ext uri="{63B3BB69-23CF-44E3-9099-C40C66FF867C}">
                    <a14:compatExt spid="_x0000_s42332"/>
                  </a:ext>
                  <a:ext uri="{FF2B5EF4-FFF2-40B4-BE49-F238E27FC236}">
                    <a16:creationId xmlns:a16="http://schemas.microsoft.com/office/drawing/2014/main" id="{00000000-0008-0000-0400-00005CA50000}"/>
                  </a:ext>
                </a:extLst>
              </xdr:cNvPr>
              <xdr:cNvSpPr/>
            </xdr:nvSpPr>
            <xdr:spPr bwMode="auto">
              <a:xfrm>
                <a:off x="10696161" y="89214877"/>
                <a:ext cx="342900" cy="4017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57150</xdr:colOff>
      <xdr:row>238</xdr:row>
      <xdr:rowOff>95251</xdr:rowOff>
    </xdr:from>
    <xdr:to>
      <xdr:col>11</xdr:col>
      <xdr:colOff>495300</xdr:colOff>
      <xdr:row>238</xdr:row>
      <xdr:rowOff>494238</xdr:rowOff>
    </xdr:to>
    <xdr:grpSp>
      <xdr:nvGrpSpPr>
        <xdr:cNvPr id="642" name="Group 641">
          <a:extLst>
            <a:ext uri="{FF2B5EF4-FFF2-40B4-BE49-F238E27FC236}">
              <a16:creationId xmlns:a16="http://schemas.microsoft.com/office/drawing/2014/main" id="{00000000-0008-0000-0400-000082020000}"/>
            </a:ext>
          </a:extLst>
        </xdr:cNvPr>
        <xdr:cNvGrpSpPr/>
      </xdr:nvGrpSpPr>
      <xdr:grpSpPr>
        <a:xfrm>
          <a:off x="9322377" y="97129024"/>
          <a:ext cx="438150" cy="398987"/>
          <a:chOff x="11130998" y="89224403"/>
          <a:chExt cx="438150" cy="398987"/>
        </a:xfrm>
      </xdr:grpSpPr>
      <xdr:sp macro="" textlink="">
        <xdr:nvSpPr>
          <xdr:cNvPr id="359" name="Oval 358">
            <a:extLst>
              <a:ext uri="{FF2B5EF4-FFF2-40B4-BE49-F238E27FC236}">
                <a16:creationId xmlns:a16="http://schemas.microsoft.com/office/drawing/2014/main" id="{00000000-0008-0000-0400-000067010000}"/>
              </a:ext>
            </a:extLst>
          </xdr:cNvPr>
          <xdr:cNvSpPr/>
        </xdr:nvSpPr>
        <xdr:spPr>
          <a:xfrm>
            <a:off x="11130998" y="89232865"/>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333" name="Check Box 349" hidden="1">
                <a:extLst>
                  <a:ext uri="{63B3BB69-23CF-44E3-9099-C40C66FF867C}">
                    <a14:compatExt spid="_x0000_s42333"/>
                  </a:ext>
                  <a:ext uri="{FF2B5EF4-FFF2-40B4-BE49-F238E27FC236}">
                    <a16:creationId xmlns:a16="http://schemas.microsoft.com/office/drawing/2014/main" id="{00000000-0008-0000-0400-00005DA50000}"/>
                  </a:ext>
                </a:extLst>
              </xdr:cNvPr>
              <xdr:cNvSpPr/>
            </xdr:nvSpPr>
            <xdr:spPr bwMode="auto">
              <a:xfrm>
                <a:off x="11226248" y="89224403"/>
                <a:ext cx="342900" cy="3934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66675</xdr:colOff>
      <xdr:row>241</xdr:row>
      <xdr:rowOff>85725</xdr:rowOff>
    </xdr:from>
    <xdr:to>
      <xdr:col>9</xdr:col>
      <xdr:colOff>504825</xdr:colOff>
      <xdr:row>241</xdr:row>
      <xdr:rowOff>514350</xdr:rowOff>
    </xdr:to>
    <xdr:grpSp>
      <xdr:nvGrpSpPr>
        <xdr:cNvPr id="655" name="Group 654">
          <a:extLst>
            <a:ext uri="{FF2B5EF4-FFF2-40B4-BE49-F238E27FC236}">
              <a16:creationId xmlns:a16="http://schemas.microsoft.com/office/drawing/2014/main" id="{00000000-0008-0000-0400-00008F020000}"/>
            </a:ext>
          </a:extLst>
        </xdr:cNvPr>
        <xdr:cNvGrpSpPr/>
      </xdr:nvGrpSpPr>
      <xdr:grpSpPr>
        <a:xfrm>
          <a:off x="8171584" y="98556907"/>
          <a:ext cx="438150" cy="428625"/>
          <a:chOff x="9989240" y="90564942"/>
          <a:chExt cx="438150" cy="428625"/>
        </a:xfrm>
      </xdr:grpSpPr>
      <xdr:sp macro="" textlink="">
        <xdr:nvSpPr>
          <xdr:cNvPr id="362" name="Oval 361">
            <a:extLst>
              <a:ext uri="{FF2B5EF4-FFF2-40B4-BE49-F238E27FC236}">
                <a16:creationId xmlns:a16="http://schemas.microsoft.com/office/drawing/2014/main" id="{00000000-0008-0000-0400-00006A010000}"/>
              </a:ext>
            </a:extLst>
          </xdr:cNvPr>
          <xdr:cNvSpPr/>
        </xdr:nvSpPr>
        <xdr:spPr>
          <a:xfrm>
            <a:off x="9989240" y="90582930"/>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334" name="Check Box 350" hidden="1">
                <a:extLst>
                  <a:ext uri="{63B3BB69-23CF-44E3-9099-C40C66FF867C}">
                    <a14:compatExt spid="_x0000_s42334"/>
                  </a:ext>
                  <a:ext uri="{FF2B5EF4-FFF2-40B4-BE49-F238E27FC236}">
                    <a16:creationId xmlns:a16="http://schemas.microsoft.com/office/drawing/2014/main" id="{00000000-0008-0000-0400-00005EA50000}"/>
                  </a:ext>
                </a:extLst>
              </xdr:cNvPr>
              <xdr:cNvSpPr/>
            </xdr:nvSpPr>
            <xdr:spPr bwMode="auto">
              <a:xfrm>
                <a:off x="10084490" y="90564942"/>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57150</xdr:colOff>
      <xdr:row>241</xdr:row>
      <xdr:rowOff>85725</xdr:rowOff>
    </xdr:from>
    <xdr:to>
      <xdr:col>10</xdr:col>
      <xdr:colOff>495300</xdr:colOff>
      <xdr:row>241</xdr:row>
      <xdr:rowOff>514350</xdr:rowOff>
    </xdr:to>
    <xdr:grpSp>
      <xdr:nvGrpSpPr>
        <xdr:cNvPr id="658" name="Group 657">
          <a:extLst>
            <a:ext uri="{FF2B5EF4-FFF2-40B4-BE49-F238E27FC236}">
              <a16:creationId xmlns:a16="http://schemas.microsoft.com/office/drawing/2014/main" id="{00000000-0008-0000-0400-000092020000}"/>
            </a:ext>
          </a:extLst>
        </xdr:cNvPr>
        <xdr:cNvGrpSpPr/>
      </xdr:nvGrpSpPr>
      <xdr:grpSpPr>
        <a:xfrm>
          <a:off x="8785514" y="98556907"/>
          <a:ext cx="438150" cy="428625"/>
          <a:chOff x="10600911" y="90564942"/>
          <a:chExt cx="438150" cy="428625"/>
        </a:xfrm>
      </xdr:grpSpPr>
      <xdr:sp macro="" textlink="">
        <xdr:nvSpPr>
          <xdr:cNvPr id="363" name="Oval 362">
            <a:extLst>
              <a:ext uri="{FF2B5EF4-FFF2-40B4-BE49-F238E27FC236}">
                <a16:creationId xmlns:a16="http://schemas.microsoft.com/office/drawing/2014/main" id="{00000000-0008-0000-0400-00006B010000}"/>
              </a:ext>
            </a:extLst>
          </xdr:cNvPr>
          <xdr:cNvSpPr/>
        </xdr:nvSpPr>
        <xdr:spPr>
          <a:xfrm>
            <a:off x="10600911" y="90582930"/>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335" name="Check Box 351" hidden="1">
                <a:extLst>
                  <a:ext uri="{63B3BB69-23CF-44E3-9099-C40C66FF867C}">
                    <a14:compatExt spid="_x0000_s42335"/>
                  </a:ext>
                  <a:ext uri="{FF2B5EF4-FFF2-40B4-BE49-F238E27FC236}">
                    <a16:creationId xmlns:a16="http://schemas.microsoft.com/office/drawing/2014/main" id="{00000000-0008-0000-0400-00005FA50000}"/>
                  </a:ext>
                </a:extLst>
              </xdr:cNvPr>
              <xdr:cNvSpPr/>
            </xdr:nvSpPr>
            <xdr:spPr bwMode="auto">
              <a:xfrm>
                <a:off x="10696161" y="90564942"/>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57150</xdr:colOff>
      <xdr:row>241</xdr:row>
      <xdr:rowOff>95250</xdr:rowOff>
    </xdr:from>
    <xdr:to>
      <xdr:col>11</xdr:col>
      <xdr:colOff>495300</xdr:colOff>
      <xdr:row>241</xdr:row>
      <xdr:rowOff>523875</xdr:rowOff>
    </xdr:to>
    <xdr:grpSp>
      <xdr:nvGrpSpPr>
        <xdr:cNvPr id="659" name="Group 658">
          <a:extLst>
            <a:ext uri="{FF2B5EF4-FFF2-40B4-BE49-F238E27FC236}">
              <a16:creationId xmlns:a16="http://schemas.microsoft.com/office/drawing/2014/main" id="{00000000-0008-0000-0400-000093020000}"/>
            </a:ext>
          </a:extLst>
        </xdr:cNvPr>
        <xdr:cNvGrpSpPr/>
      </xdr:nvGrpSpPr>
      <xdr:grpSpPr>
        <a:xfrm>
          <a:off x="9322377" y="98566432"/>
          <a:ext cx="438150" cy="428625"/>
          <a:chOff x="11130998" y="90574467"/>
          <a:chExt cx="438150" cy="428625"/>
        </a:xfrm>
      </xdr:grpSpPr>
      <xdr:sp macro="" textlink="">
        <xdr:nvSpPr>
          <xdr:cNvPr id="365" name="Oval 364">
            <a:extLst>
              <a:ext uri="{FF2B5EF4-FFF2-40B4-BE49-F238E27FC236}">
                <a16:creationId xmlns:a16="http://schemas.microsoft.com/office/drawing/2014/main" id="{00000000-0008-0000-0400-00006D010000}"/>
              </a:ext>
            </a:extLst>
          </xdr:cNvPr>
          <xdr:cNvSpPr/>
        </xdr:nvSpPr>
        <xdr:spPr>
          <a:xfrm>
            <a:off x="11130998" y="90582930"/>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336" name="Check Box 352" hidden="1">
                <a:extLst>
                  <a:ext uri="{63B3BB69-23CF-44E3-9099-C40C66FF867C}">
                    <a14:compatExt spid="_x0000_s42336"/>
                  </a:ext>
                  <a:ext uri="{FF2B5EF4-FFF2-40B4-BE49-F238E27FC236}">
                    <a16:creationId xmlns:a16="http://schemas.microsoft.com/office/drawing/2014/main" id="{00000000-0008-0000-0400-000060A50000}"/>
                  </a:ext>
                </a:extLst>
              </xdr:cNvPr>
              <xdr:cNvSpPr/>
            </xdr:nvSpPr>
            <xdr:spPr bwMode="auto">
              <a:xfrm>
                <a:off x="11226248" y="90574467"/>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83239</xdr:colOff>
      <xdr:row>59</xdr:row>
      <xdr:rowOff>76611</xdr:rowOff>
    </xdr:from>
    <xdr:to>
      <xdr:col>9</xdr:col>
      <xdr:colOff>523875</xdr:colOff>
      <xdr:row>59</xdr:row>
      <xdr:rowOff>679171</xdr:rowOff>
    </xdr:to>
    <xdr:grpSp>
      <xdr:nvGrpSpPr>
        <xdr:cNvPr id="331" name="Group 330">
          <a:extLst>
            <a:ext uri="{FF2B5EF4-FFF2-40B4-BE49-F238E27FC236}">
              <a16:creationId xmlns:a16="http://schemas.microsoft.com/office/drawing/2014/main" id="{00000000-0008-0000-0400-00004B010000}"/>
            </a:ext>
          </a:extLst>
        </xdr:cNvPr>
        <xdr:cNvGrpSpPr/>
      </xdr:nvGrpSpPr>
      <xdr:grpSpPr>
        <a:xfrm>
          <a:off x="8188148" y="13454906"/>
          <a:ext cx="440636" cy="602560"/>
          <a:chOff x="10005804" y="13171415"/>
          <a:chExt cx="440636" cy="602560"/>
        </a:xfrm>
      </xdr:grpSpPr>
      <xdr:sp macro="" textlink="">
        <xdr:nvSpPr>
          <xdr:cNvPr id="512" name="Oval 511">
            <a:extLst>
              <a:ext uri="{FF2B5EF4-FFF2-40B4-BE49-F238E27FC236}">
                <a16:creationId xmlns:a16="http://schemas.microsoft.com/office/drawing/2014/main" id="{00000000-0008-0000-0400-000000020000}"/>
              </a:ext>
            </a:extLst>
          </xdr:cNvPr>
          <xdr:cNvSpPr/>
        </xdr:nvSpPr>
        <xdr:spPr>
          <a:xfrm>
            <a:off x="10005804" y="13262527"/>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27" name="Check Box 443" hidden="1">
                <a:extLst>
                  <a:ext uri="{63B3BB69-23CF-44E3-9099-C40C66FF867C}">
                    <a14:compatExt spid="_x0000_s42427"/>
                  </a:ext>
                  <a:ext uri="{FF2B5EF4-FFF2-40B4-BE49-F238E27FC236}">
                    <a16:creationId xmlns:a16="http://schemas.microsoft.com/office/drawing/2014/main" id="{00000000-0008-0000-0400-0000BBA50000}"/>
                  </a:ext>
                </a:extLst>
              </xdr:cNvPr>
              <xdr:cNvSpPr/>
            </xdr:nvSpPr>
            <xdr:spPr bwMode="auto">
              <a:xfrm>
                <a:off x="10094015" y="13171415"/>
                <a:ext cx="352425" cy="6025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73714</xdr:colOff>
      <xdr:row>59</xdr:row>
      <xdr:rowOff>86136</xdr:rowOff>
    </xdr:from>
    <xdr:to>
      <xdr:col>10</xdr:col>
      <xdr:colOff>504825</xdr:colOff>
      <xdr:row>59</xdr:row>
      <xdr:rowOff>679171</xdr:rowOff>
    </xdr:to>
    <xdr:grpSp>
      <xdr:nvGrpSpPr>
        <xdr:cNvPr id="330" name="Group 329">
          <a:extLst>
            <a:ext uri="{FF2B5EF4-FFF2-40B4-BE49-F238E27FC236}">
              <a16:creationId xmlns:a16="http://schemas.microsoft.com/office/drawing/2014/main" id="{00000000-0008-0000-0400-00004A010000}"/>
            </a:ext>
          </a:extLst>
        </xdr:cNvPr>
        <xdr:cNvGrpSpPr/>
      </xdr:nvGrpSpPr>
      <xdr:grpSpPr>
        <a:xfrm>
          <a:off x="8802078" y="13464431"/>
          <a:ext cx="431111" cy="593035"/>
          <a:chOff x="10617475" y="13180940"/>
          <a:chExt cx="431111" cy="593035"/>
        </a:xfrm>
      </xdr:grpSpPr>
      <xdr:sp macro="" textlink="">
        <xdr:nvSpPr>
          <xdr:cNvPr id="515" name="Oval 514">
            <a:extLst>
              <a:ext uri="{FF2B5EF4-FFF2-40B4-BE49-F238E27FC236}">
                <a16:creationId xmlns:a16="http://schemas.microsoft.com/office/drawing/2014/main" id="{00000000-0008-0000-0400-000003020000}"/>
              </a:ext>
            </a:extLst>
          </xdr:cNvPr>
          <xdr:cNvSpPr/>
        </xdr:nvSpPr>
        <xdr:spPr>
          <a:xfrm>
            <a:off x="10617475" y="13254244"/>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28" name="Check Box 444" hidden="1">
                <a:extLst>
                  <a:ext uri="{63B3BB69-23CF-44E3-9099-C40C66FF867C}">
                    <a14:compatExt spid="_x0000_s42428"/>
                  </a:ext>
                  <a:ext uri="{FF2B5EF4-FFF2-40B4-BE49-F238E27FC236}">
                    <a16:creationId xmlns:a16="http://schemas.microsoft.com/office/drawing/2014/main" id="{00000000-0008-0000-0400-0000BCA50000}"/>
                  </a:ext>
                </a:extLst>
              </xdr:cNvPr>
              <xdr:cNvSpPr/>
            </xdr:nvSpPr>
            <xdr:spPr bwMode="auto">
              <a:xfrm>
                <a:off x="10705686" y="13180940"/>
                <a:ext cx="342900" cy="593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73714</xdr:colOff>
      <xdr:row>59</xdr:row>
      <xdr:rowOff>86136</xdr:rowOff>
    </xdr:from>
    <xdr:to>
      <xdr:col>11</xdr:col>
      <xdr:colOff>504825</xdr:colOff>
      <xdr:row>59</xdr:row>
      <xdr:rowOff>679171</xdr:rowOff>
    </xdr:to>
    <xdr:grpSp>
      <xdr:nvGrpSpPr>
        <xdr:cNvPr id="329" name="Group 328">
          <a:extLst>
            <a:ext uri="{FF2B5EF4-FFF2-40B4-BE49-F238E27FC236}">
              <a16:creationId xmlns:a16="http://schemas.microsoft.com/office/drawing/2014/main" id="{00000000-0008-0000-0400-000049010000}"/>
            </a:ext>
          </a:extLst>
        </xdr:cNvPr>
        <xdr:cNvGrpSpPr/>
      </xdr:nvGrpSpPr>
      <xdr:grpSpPr>
        <a:xfrm>
          <a:off x="9338941" y="13464431"/>
          <a:ext cx="431111" cy="593035"/>
          <a:chOff x="11147562" y="13180940"/>
          <a:chExt cx="431111" cy="593035"/>
        </a:xfrm>
      </xdr:grpSpPr>
      <xdr:sp macro="" textlink="">
        <xdr:nvSpPr>
          <xdr:cNvPr id="516" name="Oval 515">
            <a:extLst>
              <a:ext uri="{FF2B5EF4-FFF2-40B4-BE49-F238E27FC236}">
                <a16:creationId xmlns:a16="http://schemas.microsoft.com/office/drawing/2014/main" id="{00000000-0008-0000-0400-000004020000}"/>
              </a:ext>
            </a:extLst>
          </xdr:cNvPr>
          <xdr:cNvSpPr/>
        </xdr:nvSpPr>
        <xdr:spPr>
          <a:xfrm>
            <a:off x="11147562" y="13254244"/>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29" name="Check Box 445" hidden="1">
                <a:extLst>
                  <a:ext uri="{63B3BB69-23CF-44E3-9099-C40C66FF867C}">
                    <a14:compatExt spid="_x0000_s42429"/>
                  </a:ext>
                  <a:ext uri="{FF2B5EF4-FFF2-40B4-BE49-F238E27FC236}">
                    <a16:creationId xmlns:a16="http://schemas.microsoft.com/office/drawing/2014/main" id="{00000000-0008-0000-0400-0000BDA50000}"/>
                  </a:ext>
                </a:extLst>
              </xdr:cNvPr>
              <xdr:cNvSpPr/>
            </xdr:nvSpPr>
            <xdr:spPr bwMode="auto">
              <a:xfrm>
                <a:off x="11235773" y="13180940"/>
                <a:ext cx="342900" cy="593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83239</xdr:colOff>
      <xdr:row>63</xdr:row>
      <xdr:rowOff>133350</xdr:rowOff>
    </xdr:from>
    <xdr:to>
      <xdr:col>9</xdr:col>
      <xdr:colOff>523875</xdr:colOff>
      <xdr:row>63</xdr:row>
      <xdr:rowOff>561975</xdr:rowOff>
    </xdr:to>
    <xdr:grpSp>
      <xdr:nvGrpSpPr>
        <xdr:cNvPr id="42907" name="Group 42906">
          <a:extLst>
            <a:ext uri="{FF2B5EF4-FFF2-40B4-BE49-F238E27FC236}">
              <a16:creationId xmlns:a16="http://schemas.microsoft.com/office/drawing/2014/main" id="{00000000-0008-0000-0400-00009BA70000}"/>
            </a:ext>
          </a:extLst>
        </xdr:cNvPr>
        <xdr:cNvGrpSpPr/>
      </xdr:nvGrpSpPr>
      <xdr:grpSpPr>
        <a:xfrm>
          <a:off x="8188148" y="16490373"/>
          <a:ext cx="440636" cy="428625"/>
          <a:chOff x="10005804" y="16209893"/>
          <a:chExt cx="440636" cy="428625"/>
        </a:xfrm>
      </xdr:grpSpPr>
      <xdr:sp macro="" textlink="">
        <xdr:nvSpPr>
          <xdr:cNvPr id="535" name="Oval 534">
            <a:extLst>
              <a:ext uri="{FF2B5EF4-FFF2-40B4-BE49-F238E27FC236}">
                <a16:creationId xmlns:a16="http://schemas.microsoft.com/office/drawing/2014/main" id="{00000000-0008-0000-0400-000017020000}"/>
              </a:ext>
            </a:extLst>
          </xdr:cNvPr>
          <xdr:cNvSpPr/>
        </xdr:nvSpPr>
        <xdr:spPr>
          <a:xfrm>
            <a:off x="10005804" y="16235983"/>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30" name="Check Box 446" hidden="1">
                <a:extLst>
                  <a:ext uri="{63B3BB69-23CF-44E3-9099-C40C66FF867C}">
                    <a14:compatExt spid="_x0000_s42430"/>
                  </a:ext>
                  <a:ext uri="{FF2B5EF4-FFF2-40B4-BE49-F238E27FC236}">
                    <a16:creationId xmlns:a16="http://schemas.microsoft.com/office/drawing/2014/main" id="{00000000-0008-0000-0400-0000BEA50000}"/>
                  </a:ext>
                </a:extLst>
              </xdr:cNvPr>
              <xdr:cNvSpPr/>
            </xdr:nvSpPr>
            <xdr:spPr bwMode="auto">
              <a:xfrm>
                <a:off x="10094015" y="16209893"/>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73714</xdr:colOff>
      <xdr:row>63</xdr:row>
      <xdr:rowOff>133350</xdr:rowOff>
    </xdr:from>
    <xdr:to>
      <xdr:col>10</xdr:col>
      <xdr:colOff>504825</xdr:colOff>
      <xdr:row>63</xdr:row>
      <xdr:rowOff>561975</xdr:rowOff>
    </xdr:to>
    <xdr:grpSp>
      <xdr:nvGrpSpPr>
        <xdr:cNvPr id="42906" name="Group 42905">
          <a:extLst>
            <a:ext uri="{FF2B5EF4-FFF2-40B4-BE49-F238E27FC236}">
              <a16:creationId xmlns:a16="http://schemas.microsoft.com/office/drawing/2014/main" id="{00000000-0008-0000-0400-00009AA70000}"/>
            </a:ext>
          </a:extLst>
        </xdr:cNvPr>
        <xdr:cNvGrpSpPr/>
      </xdr:nvGrpSpPr>
      <xdr:grpSpPr>
        <a:xfrm>
          <a:off x="8802078" y="16490373"/>
          <a:ext cx="431111" cy="428625"/>
          <a:chOff x="10617475" y="16209893"/>
          <a:chExt cx="431111" cy="428625"/>
        </a:xfrm>
      </xdr:grpSpPr>
      <xdr:sp macro="" textlink="">
        <xdr:nvSpPr>
          <xdr:cNvPr id="536" name="Oval 535">
            <a:extLst>
              <a:ext uri="{FF2B5EF4-FFF2-40B4-BE49-F238E27FC236}">
                <a16:creationId xmlns:a16="http://schemas.microsoft.com/office/drawing/2014/main" id="{00000000-0008-0000-0400-000018020000}"/>
              </a:ext>
            </a:extLst>
          </xdr:cNvPr>
          <xdr:cNvSpPr/>
        </xdr:nvSpPr>
        <xdr:spPr>
          <a:xfrm>
            <a:off x="10617475" y="16235983"/>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31" name="Check Box 447" hidden="1">
                <a:extLst>
                  <a:ext uri="{63B3BB69-23CF-44E3-9099-C40C66FF867C}">
                    <a14:compatExt spid="_x0000_s42431"/>
                  </a:ext>
                  <a:ext uri="{FF2B5EF4-FFF2-40B4-BE49-F238E27FC236}">
                    <a16:creationId xmlns:a16="http://schemas.microsoft.com/office/drawing/2014/main" id="{00000000-0008-0000-0400-0000BFA50000}"/>
                  </a:ext>
                </a:extLst>
              </xdr:cNvPr>
              <xdr:cNvSpPr/>
            </xdr:nvSpPr>
            <xdr:spPr bwMode="auto">
              <a:xfrm>
                <a:off x="10705686" y="16209893"/>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73714</xdr:colOff>
      <xdr:row>63</xdr:row>
      <xdr:rowOff>133350</xdr:rowOff>
    </xdr:from>
    <xdr:to>
      <xdr:col>11</xdr:col>
      <xdr:colOff>504825</xdr:colOff>
      <xdr:row>63</xdr:row>
      <xdr:rowOff>561975</xdr:rowOff>
    </xdr:to>
    <xdr:grpSp>
      <xdr:nvGrpSpPr>
        <xdr:cNvPr id="42905" name="Group 42904">
          <a:extLst>
            <a:ext uri="{FF2B5EF4-FFF2-40B4-BE49-F238E27FC236}">
              <a16:creationId xmlns:a16="http://schemas.microsoft.com/office/drawing/2014/main" id="{00000000-0008-0000-0400-000099A70000}"/>
            </a:ext>
          </a:extLst>
        </xdr:cNvPr>
        <xdr:cNvGrpSpPr/>
      </xdr:nvGrpSpPr>
      <xdr:grpSpPr>
        <a:xfrm>
          <a:off x="9338941" y="16490373"/>
          <a:ext cx="431111" cy="428625"/>
          <a:chOff x="11147562" y="16209893"/>
          <a:chExt cx="431111" cy="428625"/>
        </a:xfrm>
      </xdr:grpSpPr>
      <xdr:sp macro="" textlink="">
        <xdr:nvSpPr>
          <xdr:cNvPr id="537" name="Oval 536">
            <a:extLst>
              <a:ext uri="{FF2B5EF4-FFF2-40B4-BE49-F238E27FC236}">
                <a16:creationId xmlns:a16="http://schemas.microsoft.com/office/drawing/2014/main" id="{00000000-0008-0000-0400-000019020000}"/>
              </a:ext>
            </a:extLst>
          </xdr:cNvPr>
          <xdr:cNvSpPr/>
        </xdr:nvSpPr>
        <xdr:spPr>
          <a:xfrm>
            <a:off x="11147562" y="16235983"/>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32" name="Check Box 448" hidden="1">
                <a:extLst>
                  <a:ext uri="{63B3BB69-23CF-44E3-9099-C40C66FF867C}">
                    <a14:compatExt spid="_x0000_s42432"/>
                  </a:ext>
                  <a:ext uri="{FF2B5EF4-FFF2-40B4-BE49-F238E27FC236}">
                    <a16:creationId xmlns:a16="http://schemas.microsoft.com/office/drawing/2014/main" id="{00000000-0008-0000-0400-0000C0A50000}"/>
                  </a:ext>
                </a:extLst>
              </xdr:cNvPr>
              <xdr:cNvSpPr/>
            </xdr:nvSpPr>
            <xdr:spPr bwMode="auto">
              <a:xfrm>
                <a:off x="11235773" y="16209893"/>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83240</xdr:colOff>
      <xdr:row>60</xdr:row>
      <xdr:rowOff>67086</xdr:rowOff>
    </xdr:from>
    <xdr:to>
      <xdr:col>9</xdr:col>
      <xdr:colOff>523875</xdr:colOff>
      <xdr:row>60</xdr:row>
      <xdr:rowOff>679171</xdr:rowOff>
    </xdr:to>
    <xdr:grpSp>
      <xdr:nvGrpSpPr>
        <xdr:cNvPr id="326" name="Group 325">
          <a:extLst>
            <a:ext uri="{FF2B5EF4-FFF2-40B4-BE49-F238E27FC236}">
              <a16:creationId xmlns:a16="http://schemas.microsoft.com/office/drawing/2014/main" id="{00000000-0008-0000-0400-000046010000}"/>
            </a:ext>
          </a:extLst>
        </xdr:cNvPr>
        <xdr:cNvGrpSpPr/>
      </xdr:nvGrpSpPr>
      <xdr:grpSpPr>
        <a:xfrm>
          <a:off x="8188149" y="14190063"/>
          <a:ext cx="440635" cy="612085"/>
          <a:chOff x="10005805" y="13907325"/>
          <a:chExt cx="440635" cy="612085"/>
        </a:xfrm>
      </xdr:grpSpPr>
      <xdr:sp macro="" textlink="">
        <xdr:nvSpPr>
          <xdr:cNvPr id="538" name="Oval 537">
            <a:extLst>
              <a:ext uri="{FF2B5EF4-FFF2-40B4-BE49-F238E27FC236}">
                <a16:creationId xmlns:a16="http://schemas.microsoft.com/office/drawing/2014/main" id="{00000000-0008-0000-0400-00001A020000}"/>
              </a:ext>
            </a:extLst>
          </xdr:cNvPr>
          <xdr:cNvSpPr/>
        </xdr:nvSpPr>
        <xdr:spPr>
          <a:xfrm>
            <a:off x="10005805" y="14007963"/>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33" name="Check Box 449" hidden="1">
                <a:extLst>
                  <a:ext uri="{63B3BB69-23CF-44E3-9099-C40C66FF867C}">
                    <a14:compatExt spid="_x0000_s42433"/>
                  </a:ext>
                  <a:ext uri="{FF2B5EF4-FFF2-40B4-BE49-F238E27FC236}">
                    <a16:creationId xmlns:a16="http://schemas.microsoft.com/office/drawing/2014/main" id="{00000000-0008-0000-0400-0000C1A50000}"/>
                  </a:ext>
                </a:extLst>
              </xdr:cNvPr>
              <xdr:cNvSpPr/>
            </xdr:nvSpPr>
            <xdr:spPr bwMode="auto">
              <a:xfrm>
                <a:off x="10094015" y="13907325"/>
                <a:ext cx="352425" cy="612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65434</xdr:colOff>
      <xdr:row>60</xdr:row>
      <xdr:rowOff>76611</xdr:rowOff>
    </xdr:from>
    <xdr:to>
      <xdr:col>10</xdr:col>
      <xdr:colOff>523875</xdr:colOff>
      <xdr:row>60</xdr:row>
      <xdr:rowOff>679171</xdr:rowOff>
    </xdr:to>
    <xdr:grpSp>
      <xdr:nvGrpSpPr>
        <xdr:cNvPr id="327" name="Group 326">
          <a:extLst>
            <a:ext uri="{FF2B5EF4-FFF2-40B4-BE49-F238E27FC236}">
              <a16:creationId xmlns:a16="http://schemas.microsoft.com/office/drawing/2014/main" id="{00000000-0008-0000-0400-000047010000}"/>
            </a:ext>
          </a:extLst>
        </xdr:cNvPr>
        <xdr:cNvGrpSpPr/>
      </xdr:nvGrpSpPr>
      <xdr:grpSpPr>
        <a:xfrm>
          <a:off x="8793798" y="14199588"/>
          <a:ext cx="458441" cy="602560"/>
          <a:chOff x="10609195" y="13916850"/>
          <a:chExt cx="458441" cy="602560"/>
        </a:xfrm>
      </xdr:grpSpPr>
      <xdr:sp macro="" textlink="">
        <xdr:nvSpPr>
          <xdr:cNvPr id="539" name="Oval 538">
            <a:extLst>
              <a:ext uri="{FF2B5EF4-FFF2-40B4-BE49-F238E27FC236}">
                <a16:creationId xmlns:a16="http://schemas.microsoft.com/office/drawing/2014/main" id="{00000000-0008-0000-0400-00001B020000}"/>
              </a:ext>
            </a:extLst>
          </xdr:cNvPr>
          <xdr:cNvSpPr/>
        </xdr:nvSpPr>
        <xdr:spPr>
          <a:xfrm>
            <a:off x="10609195" y="14007962"/>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34" name="Check Box 450" hidden="1">
                <a:extLst>
                  <a:ext uri="{63B3BB69-23CF-44E3-9099-C40C66FF867C}">
                    <a14:compatExt spid="_x0000_s42434"/>
                  </a:ext>
                  <a:ext uri="{FF2B5EF4-FFF2-40B4-BE49-F238E27FC236}">
                    <a16:creationId xmlns:a16="http://schemas.microsoft.com/office/drawing/2014/main" id="{00000000-0008-0000-0400-0000C2A50000}"/>
                  </a:ext>
                </a:extLst>
              </xdr:cNvPr>
              <xdr:cNvSpPr/>
            </xdr:nvSpPr>
            <xdr:spPr bwMode="auto">
              <a:xfrm>
                <a:off x="10715211" y="13916850"/>
                <a:ext cx="352425" cy="6025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73714</xdr:colOff>
      <xdr:row>60</xdr:row>
      <xdr:rowOff>76611</xdr:rowOff>
    </xdr:from>
    <xdr:to>
      <xdr:col>11</xdr:col>
      <xdr:colOff>504825</xdr:colOff>
      <xdr:row>60</xdr:row>
      <xdr:rowOff>679171</xdr:rowOff>
    </xdr:to>
    <xdr:grpSp>
      <xdr:nvGrpSpPr>
        <xdr:cNvPr id="328" name="Group 327">
          <a:extLst>
            <a:ext uri="{FF2B5EF4-FFF2-40B4-BE49-F238E27FC236}">
              <a16:creationId xmlns:a16="http://schemas.microsoft.com/office/drawing/2014/main" id="{00000000-0008-0000-0400-000048010000}"/>
            </a:ext>
          </a:extLst>
        </xdr:cNvPr>
        <xdr:cNvGrpSpPr/>
      </xdr:nvGrpSpPr>
      <xdr:grpSpPr>
        <a:xfrm>
          <a:off x="9338941" y="14199588"/>
          <a:ext cx="431111" cy="602560"/>
          <a:chOff x="11147562" y="13916850"/>
          <a:chExt cx="431111" cy="602560"/>
        </a:xfrm>
      </xdr:grpSpPr>
      <xdr:sp macro="" textlink="">
        <xdr:nvSpPr>
          <xdr:cNvPr id="540" name="Oval 539">
            <a:extLst>
              <a:ext uri="{FF2B5EF4-FFF2-40B4-BE49-F238E27FC236}">
                <a16:creationId xmlns:a16="http://schemas.microsoft.com/office/drawing/2014/main" id="{00000000-0008-0000-0400-00001C020000}"/>
              </a:ext>
            </a:extLst>
          </xdr:cNvPr>
          <xdr:cNvSpPr/>
        </xdr:nvSpPr>
        <xdr:spPr>
          <a:xfrm>
            <a:off x="11147562" y="13999679"/>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35" name="Check Box 451" hidden="1">
                <a:extLst>
                  <a:ext uri="{63B3BB69-23CF-44E3-9099-C40C66FF867C}">
                    <a14:compatExt spid="_x0000_s42435"/>
                  </a:ext>
                  <a:ext uri="{FF2B5EF4-FFF2-40B4-BE49-F238E27FC236}">
                    <a16:creationId xmlns:a16="http://schemas.microsoft.com/office/drawing/2014/main" id="{00000000-0008-0000-0400-0000C3A50000}"/>
                  </a:ext>
                </a:extLst>
              </xdr:cNvPr>
              <xdr:cNvSpPr/>
            </xdr:nvSpPr>
            <xdr:spPr bwMode="auto">
              <a:xfrm>
                <a:off x="11235773" y="13916850"/>
                <a:ext cx="342900" cy="6025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83239</xdr:colOff>
      <xdr:row>61</xdr:row>
      <xdr:rowOff>50520</xdr:rowOff>
    </xdr:from>
    <xdr:to>
      <xdr:col>9</xdr:col>
      <xdr:colOff>523875</xdr:colOff>
      <xdr:row>61</xdr:row>
      <xdr:rowOff>662604</xdr:rowOff>
    </xdr:to>
    <xdr:grpSp>
      <xdr:nvGrpSpPr>
        <xdr:cNvPr id="323" name="Group 322">
          <a:extLst>
            <a:ext uri="{FF2B5EF4-FFF2-40B4-BE49-F238E27FC236}">
              <a16:creationId xmlns:a16="http://schemas.microsoft.com/office/drawing/2014/main" id="{00000000-0008-0000-0400-000043010000}"/>
            </a:ext>
          </a:extLst>
        </xdr:cNvPr>
        <xdr:cNvGrpSpPr/>
      </xdr:nvGrpSpPr>
      <xdr:grpSpPr>
        <a:xfrm>
          <a:off x="8188148" y="14918179"/>
          <a:ext cx="440636" cy="612084"/>
          <a:chOff x="10005804" y="14636194"/>
          <a:chExt cx="440636" cy="612084"/>
        </a:xfrm>
      </xdr:grpSpPr>
      <xdr:sp macro="" textlink="">
        <xdr:nvSpPr>
          <xdr:cNvPr id="541" name="Oval 540">
            <a:extLst>
              <a:ext uri="{FF2B5EF4-FFF2-40B4-BE49-F238E27FC236}">
                <a16:creationId xmlns:a16="http://schemas.microsoft.com/office/drawing/2014/main" id="{00000000-0008-0000-0400-00001D020000}"/>
              </a:ext>
            </a:extLst>
          </xdr:cNvPr>
          <xdr:cNvSpPr/>
        </xdr:nvSpPr>
        <xdr:spPr>
          <a:xfrm>
            <a:off x="10005804" y="14745114"/>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36" name="Check Box 452" hidden="1">
                <a:extLst>
                  <a:ext uri="{63B3BB69-23CF-44E3-9099-C40C66FF867C}">
                    <a14:compatExt spid="_x0000_s42436"/>
                  </a:ext>
                  <a:ext uri="{FF2B5EF4-FFF2-40B4-BE49-F238E27FC236}">
                    <a16:creationId xmlns:a16="http://schemas.microsoft.com/office/drawing/2014/main" id="{00000000-0008-0000-0400-0000C4A50000}"/>
                  </a:ext>
                </a:extLst>
              </xdr:cNvPr>
              <xdr:cNvSpPr/>
            </xdr:nvSpPr>
            <xdr:spPr bwMode="auto">
              <a:xfrm>
                <a:off x="10094015" y="14636194"/>
                <a:ext cx="352425" cy="6120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73714</xdr:colOff>
      <xdr:row>61</xdr:row>
      <xdr:rowOff>50520</xdr:rowOff>
    </xdr:from>
    <xdr:to>
      <xdr:col>10</xdr:col>
      <xdr:colOff>504825</xdr:colOff>
      <xdr:row>61</xdr:row>
      <xdr:rowOff>662604</xdr:rowOff>
    </xdr:to>
    <xdr:grpSp>
      <xdr:nvGrpSpPr>
        <xdr:cNvPr id="322" name="Group 321">
          <a:extLst>
            <a:ext uri="{FF2B5EF4-FFF2-40B4-BE49-F238E27FC236}">
              <a16:creationId xmlns:a16="http://schemas.microsoft.com/office/drawing/2014/main" id="{00000000-0008-0000-0400-000042010000}"/>
            </a:ext>
          </a:extLst>
        </xdr:cNvPr>
        <xdr:cNvGrpSpPr/>
      </xdr:nvGrpSpPr>
      <xdr:grpSpPr>
        <a:xfrm>
          <a:off x="8802078" y="14918179"/>
          <a:ext cx="431111" cy="612084"/>
          <a:chOff x="10617475" y="14636194"/>
          <a:chExt cx="431111" cy="612084"/>
        </a:xfrm>
      </xdr:grpSpPr>
      <xdr:sp macro="" textlink="">
        <xdr:nvSpPr>
          <xdr:cNvPr id="542" name="Oval 541">
            <a:extLst>
              <a:ext uri="{FF2B5EF4-FFF2-40B4-BE49-F238E27FC236}">
                <a16:creationId xmlns:a16="http://schemas.microsoft.com/office/drawing/2014/main" id="{00000000-0008-0000-0400-00001E020000}"/>
              </a:ext>
            </a:extLst>
          </xdr:cNvPr>
          <xdr:cNvSpPr/>
        </xdr:nvSpPr>
        <xdr:spPr>
          <a:xfrm>
            <a:off x="10617475" y="14745114"/>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37" name="Check Box 453" hidden="1">
                <a:extLst>
                  <a:ext uri="{63B3BB69-23CF-44E3-9099-C40C66FF867C}">
                    <a14:compatExt spid="_x0000_s42437"/>
                  </a:ext>
                  <a:ext uri="{FF2B5EF4-FFF2-40B4-BE49-F238E27FC236}">
                    <a16:creationId xmlns:a16="http://schemas.microsoft.com/office/drawing/2014/main" id="{00000000-0008-0000-0400-0000C5A50000}"/>
                  </a:ext>
                </a:extLst>
              </xdr:cNvPr>
              <xdr:cNvSpPr/>
            </xdr:nvSpPr>
            <xdr:spPr bwMode="auto">
              <a:xfrm>
                <a:off x="10705686" y="14636194"/>
                <a:ext cx="342900" cy="6120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73714</xdr:colOff>
      <xdr:row>61</xdr:row>
      <xdr:rowOff>60045</xdr:rowOff>
    </xdr:from>
    <xdr:to>
      <xdr:col>11</xdr:col>
      <xdr:colOff>504825</xdr:colOff>
      <xdr:row>61</xdr:row>
      <xdr:rowOff>662604</xdr:rowOff>
    </xdr:to>
    <xdr:grpSp>
      <xdr:nvGrpSpPr>
        <xdr:cNvPr id="321" name="Group 320">
          <a:extLst>
            <a:ext uri="{FF2B5EF4-FFF2-40B4-BE49-F238E27FC236}">
              <a16:creationId xmlns:a16="http://schemas.microsoft.com/office/drawing/2014/main" id="{00000000-0008-0000-0400-000041010000}"/>
            </a:ext>
          </a:extLst>
        </xdr:cNvPr>
        <xdr:cNvGrpSpPr/>
      </xdr:nvGrpSpPr>
      <xdr:grpSpPr>
        <a:xfrm>
          <a:off x="9338941" y="14927704"/>
          <a:ext cx="431111" cy="602559"/>
          <a:chOff x="11147562" y="14645719"/>
          <a:chExt cx="431111" cy="602559"/>
        </a:xfrm>
      </xdr:grpSpPr>
      <xdr:sp macro="" textlink="">
        <xdr:nvSpPr>
          <xdr:cNvPr id="543" name="Oval 542">
            <a:extLst>
              <a:ext uri="{FF2B5EF4-FFF2-40B4-BE49-F238E27FC236}">
                <a16:creationId xmlns:a16="http://schemas.microsoft.com/office/drawing/2014/main" id="{00000000-0008-0000-0400-00001F020000}"/>
              </a:ext>
            </a:extLst>
          </xdr:cNvPr>
          <xdr:cNvSpPr/>
        </xdr:nvSpPr>
        <xdr:spPr>
          <a:xfrm>
            <a:off x="11147562" y="14745114"/>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38" name="Check Box 454" hidden="1">
                <a:extLst>
                  <a:ext uri="{63B3BB69-23CF-44E3-9099-C40C66FF867C}">
                    <a14:compatExt spid="_x0000_s42438"/>
                  </a:ext>
                  <a:ext uri="{FF2B5EF4-FFF2-40B4-BE49-F238E27FC236}">
                    <a16:creationId xmlns:a16="http://schemas.microsoft.com/office/drawing/2014/main" id="{00000000-0008-0000-0400-0000C6A50000}"/>
                  </a:ext>
                </a:extLst>
              </xdr:cNvPr>
              <xdr:cNvSpPr/>
            </xdr:nvSpPr>
            <xdr:spPr bwMode="auto">
              <a:xfrm>
                <a:off x="11235773" y="14645719"/>
                <a:ext cx="342900" cy="6025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83239</xdr:colOff>
      <xdr:row>62</xdr:row>
      <xdr:rowOff>142875</xdr:rowOff>
    </xdr:from>
    <xdr:to>
      <xdr:col>9</xdr:col>
      <xdr:colOff>523875</xdr:colOff>
      <xdr:row>62</xdr:row>
      <xdr:rowOff>571500</xdr:rowOff>
    </xdr:to>
    <xdr:grpSp>
      <xdr:nvGrpSpPr>
        <xdr:cNvPr id="42910" name="Group 42909">
          <a:extLst>
            <a:ext uri="{FF2B5EF4-FFF2-40B4-BE49-F238E27FC236}">
              <a16:creationId xmlns:a16="http://schemas.microsoft.com/office/drawing/2014/main" id="{00000000-0008-0000-0400-00009EA70000}"/>
            </a:ext>
          </a:extLst>
        </xdr:cNvPr>
        <xdr:cNvGrpSpPr/>
      </xdr:nvGrpSpPr>
      <xdr:grpSpPr>
        <a:xfrm>
          <a:off x="8188148" y="15755216"/>
          <a:ext cx="440636" cy="428625"/>
          <a:chOff x="10005804" y="15473984"/>
          <a:chExt cx="440636" cy="428625"/>
        </a:xfrm>
      </xdr:grpSpPr>
      <xdr:sp macro="" textlink="">
        <xdr:nvSpPr>
          <xdr:cNvPr id="547" name="Oval 546">
            <a:extLst>
              <a:ext uri="{FF2B5EF4-FFF2-40B4-BE49-F238E27FC236}">
                <a16:creationId xmlns:a16="http://schemas.microsoft.com/office/drawing/2014/main" id="{00000000-0008-0000-0400-000023020000}"/>
              </a:ext>
            </a:extLst>
          </xdr:cNvPr>
          <xdr:cNvSpPr/>
        </xdr:nvSpPr>
        <xdr:spPr>
          <a:xfrm>
            <a:off x="10005804" y="15500074"/>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39" name="Check Box 455" hidden="1">
                <a:extLst>
                  <a:ext uri="{63B3BB69-23CF-44E3-9099-C40C66FF867C}">
                    <a14:compatExt spid="_x0000_s42439"/>
                  </a:ext>
                  <a:ext uri="{FF2B5EF4-FFF2-40B4-BE49-F238E27FC236}">
                    <a16:creationId xmlns:a16="http://schemas.microsoft.com/office/drawing/2014/main" id="{00000000-0008-0000-0400-0000C7A50000}"/>
                  </a:ext>
                </a:extLst>
              </xdr:cNvPr>
              <xdr:cNvSpPr/>
            </xdr:nvSpPr>
            <xdr:spPr bwMode="auto">
              <a:xfrm>
                <a:off x="10094015" y="15473984"/>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73714</xdr:colOff>
      <xdr:row>62</xdr:row>
      <xdr:rowOff>152400</xdr:rowOff>
    </xdr:from>
    <xdr:to>
      <xdr:col>10</xdr:col>
      <xdr:colOff>504825</xdr:colOff>
      <xdr:row>62</xdr:row>
      <xdr:rowOff>581025</xdr:rowOff>
    </xdr:to>
    <xdr:grpSp>
      <xdr:nvGrpSpPr>
        <xdr:cNvPr id="42911" name="Group 42910">
          <a:extLst>
            <a:ext uri="{FF2B5EF4-FFF2-40B4-BE49-F238E27FC236}">
              <a16:creationId xmlns:a16="http://schemas.microsoft.com/office/drawing/2014/main" id="{00000000-0008-0000-0400-00009FA70000}"/>
            </a:ext>
          </a:extLst>
        </xdr:cNvPr>
        <xdr:cNvGrpSpPr/>
      </xdr:nvGrpSpPr>
      <xdr:grpSpPr>
        <a:xfrm>
          <a:off x="8802078" y="15764741"/>
          <a:ext cx="431111" cy="428625"/>
          <a:chOff x="10617475" y="15483509"/>
          <a:chExt cx="431111" cy="428625"/>
        </a:xfrm>
      </xdr:grpSpPr>
      <xdr:sp macro="" textlink="">
        <xdr:nvSpPr>
          <xdr:cNvPr id="549" name="Oval 548">
            <a:extLst>
              <a:ext uri="{FF2B5EF4-FFF2-40B4-BE49-F238E27FC236}">
                <a16:creationId xmlns:a16="http://schemas.microsoft.com/office/drawing/2014/main" id="{00000000-0008-0000-0400-000025020000}"/>
              </a:ext>
            </a:extLst>
          </xdr:cNvPr>
          <xdr:cNvSpPr/>
        </xdr:nvSpPr>
        <xdr:spPr>
          <a:xfrm>
            <a:off x="10617475" y="15500074"/>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40" name="Check Box 456" hidden="1">
                <a:extLst>
                  <a:ext uri="{63B3BB69-23CF-44E3-9099-C40C66FF867C}">
                    <a14:compatExt spid="_x0000_s42440"/>
                  </a:ext>
                  <a:ext uri="{FF2B5EF4-FFF2-40B4-BE49-F238E27FC236}">
                    <a16:creationId xmlns:a16="http://schemas.microsoft.com/office/drawing/2014/main" id="{00000000-0008-0000-0400-0000C8A50000}"/>
                  </a:ext>
                </a:extLst>
              </xdr:cNvPr>
              <xdr:cNvSpPr/>
            </xdr:nvSpPr>
            <xdr:spPr bwMode="auto">
              <a:xfrm>
                <a:off x="10705686" y="15483509"/>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73714</xdr:colOff>
      <xdr:row>62</xdr:row>
      <xdr:rowOff>152400</xdr:rowOff>
    </xdr:from>
    <xdr:to>
      <xdr:col>11</xdr:col>
      <xdr:colOff>504825</xdr:colOff>
      <xdr:row>62</xdr:row>
      <xdr:rowOff>581025</xdr:rowOff>
    </xdr:to>
    <xdr:grpSp>
      <xdr:nvGrpSpPr>
        <xdr:cNvPr id="320" name="Group 319">
          <a:extLst>
            <a:ext uri="{FF2B5EF4-FFF2-40B4-BE49-F238E27FC236}">
              <a16:creationId xmlns:a16="http://schemas.microsoft.com/office/drawing/2014/main" id="{00000000-0008-0000-0400-000040010000}"/>
            </a:ext>
          </a:extLst>
        </xdr:cNvPr>
        <xdr:cNvGrpSpPr/>
      </xdr:nvGrpSpPr>
      <xdr:grpSpPr>
        <a:xfrm>
          <a:off x="9338941" y="15764741"/>
          <a:ext cx="431111" cy="428625"/>
          <a:chOff x="11147562" y="15483509"/>
          <a:chExt cx="431111" cy="428625"/>
        </a:xfrm>
      </xdr:grpSpPr>
      <xdr:sp macro="" textlink="">
        <xdr:nvSpPr>
          <xdr:cNvPr id="550" name="Oval 549">
            <a:extLst>
              <a:ext uri="{FF2B5EF4-FFF2-40B4-BE49-F238E27FC236}">
                <a16:creationId xmlns:a16="http://schemas.microsoft.com/office/drawing/2014/main" id="{00000000-0008-0000-0400-000026020000}"/>
              </a:ext>
            </a:extLst>
          </xdr:cNvPr>
          <xdr:cNvSpPr/>
        </xdr:nvSpPr>
        <xdr:spPr>
          <a:xfrm>
            <a:off x="11147562" y="15500074"/>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41" name="Check Box 457" hidden="1">
                <a:extLst>
                  <a:ext uri="{63B3BB69-23CF-44E3-9099-C40C66FF867C}">
                    <a14:compatExt spid="_x0000_s42441"/>
                  </a:ext>
                  <a:ext uri="{FF2B5EF4-FFF2-40B4-BE49-F238E27FC236}">
                    <a16:creationId xmlns:a16="http://schemas.microsoft.com/office/drawing/2014/main" id="{00000000-0008-0000-0400-0000C9A50000}"/>
                  </a:ext>
                </a:extLst>
              </xdr:cNvPr>
              <xdr:cNvSpPr/>
            </xdr:nvSpPr>
            <xdr:spPr bwMode="auto">
              <a:xfrm>
                <a:off x="11235773" y="15483509"/>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73714</xdr:colOff>
      <xdr:row>67</xdr:row>
      <xdr:rowOff>74127</xdr:rowOff>
    </xdr:from>
    <xdr:to>
      <xdr:col>9</xdr:col>
      <xdr:colOff>504825</xdr:colOff>
      <xdr:row>67</xdr:row>
      <xdr:rowOff>621193</xdr:rowOff>
    </xdr:to>
    <xdr:grpSp>
      <xdr:nvGrpSpPr>
        <xdr:cNvPr id="42902" name="Group 42901">
          <a:extLst>
            <a:ext uri="{FF2B5EF4-FFF2-40B4-BE49-F238E27FC236}">
              <a16:creationId xmlns:a16="http://schemas.microsoft.com/office/drawing/2014/main" id="{00000000-0008-0000-0400-000096A70000}"/>
            </a:ext>
          </a:extLst>
        </xdr:cNvPr>
        <xdr:cNvGrpSpPr/>
      </xdr:nvGrpSpPr>
      <xdr:grpSpPr>
        <a:xfrm>
          <a:off x="8178623" y="18318832"/>
          <a:ext cx="431111" cy="547066"/>
          <a:chOff x="9996279" y="17111453"/>
          <a:chExt cx="431111" cy="547066"/>
        </a:xfrm>
      </xdr:grpSpPr>
      <xdr:sp macro="" textlink="">
        <xdr:nvSpPr>
          <xdr:cNvPr id="553" name="Oval 552">
            <a:extLst>
              <a:ext uri="{FF2B5EF4-FFF2-40B4-BE49-F238E27FC236}">
                <a16:creationId xmlns:a16="http://schemas.microsoft.com/office/drawing/2014/main" id="{00000000-0008-0000-0400-000029020000}"/>
              </a:ext>
            </a:extLst>
          </xdr:cNvPr>
          <xdr:cNvSpPr/>
        </xdr:nvSpPr>
        <xdr:spPr>
          <a:xfrm>
            <a:off x="9996279" y="17177716"/>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42" name="Check Box 458" hidden="1">
                <a:extLst>
                  <a:ext uri="{63B3BB69-23CF-44E3-9099-C40C66FF867C}">
                    <a14:compatExt spid="_x0000_s42442"/>
                  </a:ext>
                  <a:ext uri="{FF2B5EF4-FFF2-40B4-BE49-F238E27FC236}">
                    <a16:creationId xmlns:a16="http://schemas.microsoft.com/office/drawing/2014/main" id="{00000000-0008-0000-0400-0000CAA50000}"/>
                  </a:ext>
                </a:extLst>
              </xdr:cNvPr>
              <xdr:cNvSpPr/>
            </xdr:nvSpPr>
            <xdr:spPr bwMode="auto">
              <a:xfrm>
                <a:off x="10084490" y="17111453"/>
                <a:ext cx="342900" cy="5470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64189</xdr:colOff>
      <xdr:row>67</xdr:row>
      <xdr:rowOff>74127</xdr:rowOff>
    </xdr:from>
    <xdr:to>
      <xdr:col>10</xdr:col>
      <xdr:colOff>504825</xdr:colOff>
      <xdr:row>67</xdr:row>
      <xdr:rowOff>621193</xdr:rowOff>
    </xdr:to>
    <xdr:grpSp>
      <xdr:nvGrpSpPr>
        <xdr:cNvPr id="42903" name="Group 42902">
          <a:extLst>
            <a:ext uri="{FF2B5EF4-FFF2-40B4-BE49-F238E27FC236}">
              <a16:creationId xmlns:a16="http://schemas.microsoft.com/office/drawing/2014/main" id="{00000000-0008-0000-0400-000097A70000}"/>
            </a:ext>
          </a:extLst>
        </xdr:cNvPr>
        <xdr:cNvGrpSpPr/>
      </xdr:nvGrpSpPr>
      <xdr:grpSpPr>
        <a:xfrm>
          <a:off x="8792553" y="18318832"/>
          <a:ext cx="440636" cy="547066"/>
          <a:chOff x="10607950" y="17111453"/>
          <a:chExt cx="440636" cy="547066"/>
        </a:xfrm>
      </xdr:grpSpPr>
      <xdr:sp macro="" textlink="">
        <xdr:nvSpPr>
          <xdr:cNvPr id="554" name="Oval 553">
            <a:extLst>
              <a:ext uri="{FF2B5EF4-FFF2-40B4-BE49-F238E27FC236}">
                <a16:creationId xmlns:a16="http://schemas.microsoft.com/office/drawing/2014/main" id="{00000000-0008-0000-0400-00002A020000}"/>
              </a:ext>
            </a:extLst>
          </xdr:cNvPr>
          <xdr:cNvSpPr/>
        </xdr:nvSpPr>
        <xdr:spPr>
          <a:xfrm>
            <a:off x="10607950" y="17187241"/>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43" name="Check Box 459" hidden="1">
                <a:extLst>
                  <a:ext uri="{63B3BB69-23CF-44E3-9099-C40C66FF867C}">
                    <a14:compatExt spid="_x0000_s42443"/>
                  </a:ext>
                  <a:ext uri="{FF2B5EF4-FFF2-40B4-BE49-F238E27FC236}">
                    <a16:creationId xmlns:a16="http://schemas.microsoft.com/office/drawing/2014/main" id="{00000000-0008-0000-0400-0000CBA50000}"/>
                  </a:ext>
                </a:extLst>
              </xdr:cNvPr>
              <xdr:cNvSpPr/>
            </xdr:nvSpPr>
            <xdr:spPr bwMode="auto">
              <a:xfrm>
                <a:off x="10705686" y="17111453"/>
                <a:ext cx="342900" cy="5470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73714</xdr:colOff>
      <xdr:row>67</xdr:row>
      <xdr:rowOff>74127</xdr:rowOff>
    </xdr:from>
    <xdr:to>
      <xdr:col>11</xdr:col>
      <xdr:colOff>504825</xdr:colOff>
      <xdr:row>67</xdr:row>
      <xdr:rowOff>621193</xdr:rowOff>
    </xdr:to>
    <xdr:grpSp>
      <xdr:nvGrpSpPr>
        <xdr:cNvPr id="42904" name="Group 42903">
          <a:extLst>
            <a:ext uri="{FF2B5EF4-FFF2-40B4-BE49-F238E27FC236}">
              <a16:creationId xmlns:a16="http://schemas.microsoft.com/office/drawing/2014/main" id="{00000000-0008-0000-0400-000098A70000}"/>
            </a:ext>
          </a:extLst>
        </xdr:cNvPr>
        <xdr:cNvGrpSpPr/>
      </xdr:nvGrpSpPr>
      <xdr:grpSpPr>
        <a:xfrm>
          <a:off x="9338941" y="18318832"/>
          <a:ext cx="431111" cy="547066"/>
          <a:chOff x="11147562" y="17111453"/>
          <a:chExt cx="431111" cy="547066"/>
        </a:xfrm>
      </xdr:grpSpPr>
      <xdr:sp macro="" textlink="">
        <xdr:nvSpPr>
          <xdr:cNvPr id="555" name="Oval 554">
            <a:extLst>
              <a:ext uri="{FF2B5EF4-FFF2-40B4-BE49-F238E27FC236}">
                <a16:creationId xmlns:a16="http://schemas.microsoft.com/office/drawing/2014/main" id="{00000000-0008-0000-0400-00002B020000}"/>
              </a:ext>
            </a:extLst>
          </xdr:cNvPr>
          <xdr:cNvSpPr/>
        </xdr:nvSpPr>
        <xdr:spPr>
          <a:xfrm>
            <a:off x="11147562" y="17187241"/>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44" name="Check Box 460" hidden="1">
                <a:extLst>
                  <a:ext uri="{63B3BB69-23CF-44E3-9099-C40C66FF867C}">
                    <a14:compatExt spid="_x0000_s42444"/>
                  </a:ext>
                  <a:ext uri="{FF2B5EF4-FFF2-40B4-BE49-F238E27FC236}">
                    <a16:creationId xmlns:a16="http://schemas.microsoft.com/office/drawing/2014/main" id="{00000000-0008-0000-0400-0000CCA50000}"/>
                  </a:ext>
                </a:extLst>
              </xdr:cNvPr>
              <xdr:cNvSpPr/>
            </xdr:nvSpPr>
            <xdr:spPr bwMode="auto">
              <a:xfrm>
                <a:off x="11235773" y="17111453"/>
                <a:ext cx="342900" cy="5470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83239</xdr:colOff>
      <xdr:row>68</xdr:row>
      <xdr:rowOff>133350</xdr:rowOff>
    </xdr:from>
    <xdr:to>
      <xdr:col>9</xdr:col>
      <xdr:colOff>523875</xdr:colOff>
      <xdr:row>68</xdr:row>
      <xdr:rowOff>561975</xdr:rowOff>
    </xdr:to>
    <xdr:grpSp>
      <xdr:nvGrpSpPr>
        <xdr:cNvPr id="42899" name="Group 42898">
          <a:extLst>
            <a:ext uri="{FF2B5EF4-FFF2-40B4-BE49-F238E27FC236}">
              <a16:creationId xmlns:a16="http://schemas.microsoft.com/office/drawing/2014/main" id="{00000000-0008-0000-0400-000093A70000}"/>
            </a:ext>
          </a:extLst>
        </xdr:cNvPr>
        <xdr:cNvGrpSpPr/>
      </xdr:nvGrpSpPr>
      <xdr:grpSpPr>
        <a:xfrm>
          <a:off x="8188148" y="19044805"/>
          <a:ext cx="440636" cy="428625"/>
          <a:chOff x="10005804" y="17841567"/>
          <a:chExt cx="440636" cy="428625"/>
        </a:xfrm>
      </xdr:grpSpPr>
      <xdr:sp macro="" textlink="">
        <xdr:nvSpPr>
          <xdr:cNvPr id="559" name="Oval 558">
            <a:extLst>
              <a:ext uri="{FF2B5EF4-FFF2-40B4-BE49-F238E27FC236}">
                <a16:creationId xmlns:a16="http://schemas.microsoft.com/office/drawing/2014/main" id="{00000000-0008-0000-0400-00002F020000}"/>
              </a:ext>
            </a:extLst>
          </xdr:cNvPr>
          <xdr:cNvSpPr/>
        </xdr:nvSpPr>
        <xdr:spPr>
          <a:xfrm>
            <a:off x="10005804" y="17867657"/>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45" name="Check Box 461" hidden="1">
                <a:extLst>
                  <a:ext uri="{63B3BB69-23CF-44E3-9099-C40C66FF867C}">
                    <a14:compatExt spid="_x0000_s42445"/>
                  </a:ext>
                  <a:ext uri="{FF2B5EF4-FFF2-40B4-BE49-F238E27FC236}">
                    <a16:creationId xmlns:a16="http://schemas.microsoft.com/office/drawing/2014/main" id="{00000000-0008-0000-0400-0000CDA50000}"/>
                  </a:ext>
                </a:extLst>
              </xdr:cNvPr>
              <xdr:cNvSpPr/>
            </xdr:nvSpPr>
            <xdr:spPr bwMode="auto">
              <a:xfrm>
                <a:off x="10094015" y="17841567"/>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73714</xdr:colOff>
      <xdr:row>68</xdr:row>
      <xdr:rowOff>133350</xdr:rowOff>
    </xdr:from>
    <xdr:to>
      <xdr:col>10</xdr:col>
      <xdr:colOff>504825</xdr:colOff>
      <xdr:row>68</xdr:row>
      <xdr:rowOff>561975</xdr:rowOff>
    </xdr:to>
    <xdr:grpSp>
      <xdr:nvGrpSpPr>
        <xdr:cNvPr id="42898" name="Group 42897">
          <a:extLst>
            <a:ext uri="{FF2B5EF4-FFF2-40B4-BE49-F238E27FC236}">
              <a16:creationId xmlns:a16="http://schemas.microsoft.com/office/drawing/2014/main" id="{00000000-0008-0000-0400-000092A70000}"/>
            </a:ext>
          </a:extLst>
        </xdr:cNvPr>
        <xdr:cNvGrpSpPr/>
      </xdr:nvGrpSpPr>
      <xdr:grpSpPr>
        <a:xfrm>
          <a:off x="8802078" y="19044805"/>
          <a:ext cx="431111" cy="428625"/>
          <a:chOff x="10617475" y="17841567"/>
          <a:chExt cx="431111" cy="428625"/>
        </a:xfrm>
      </xdr:grpSpPr>
      <xdr:sp macro="" textlink="">
        <xdr:nvSpPr>
          <xdr:cNvPr id="561" name="Oval 560">
            <a:extLst>
              <a:ext uri="{FF2B5EF4-FFF2-40B4-BE49-F238E27FC236}">
                <a16:creationId xmlns:a16="http://schemas.microsoft.com/office/drawing/2014/main" id="{00000000-0008-0000-0400-000031020000}"/>
              </a:ext>
            </a:extLst>
          </xdr:cNvPr>
          <xdr:cNvSpPr/>
        </xdr:nvSpPr>
        <xdr:spPr>
          <a:xfrm>
            <a:off x="10617475" y="17867657"/>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46" name="Check Box 462" hidden="1">
                <a:extLst>
                  <a:ext uri="{63B3BB69-23CF-44E3-9099-C40C66FF867C}">
                    <a14:compatExt spid="_x0000_s42446"/>
                  </a:ext>
                  <a:ext uri="{FF2B5EF4-FFF2-40B4-BE49-F238E27FC236}">
                    <a16:creationId xmlns:a16="http://schemas.microsoft.com/office/drawing/2014/main" id="{00000000-0008-0000-0400-0000CEA50000}"/>
                  </a:ext>
                </a:extLst>
              </xdr:cNvPr>
              <xdr:cNvSpPr/>
            </xdr:nvSpPr>
            <xdr:spPr bwMode="auto">
              <a:xfrm>
                <a:off x="10705686" y="17841567"/>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73714</xdr:colOff>
      <xdr:row>68</xdr:row>
      <xdr:rowOff>142875</xdr:rowOff>
    </xdr:from>
    <xdr:to>
      <xdr:col>11</xdr:col>
      <xdr:colOff>523875</xdr:colOff>
      <xdr:row>68</xdr:row>
      <xdr:rowOff>571500</xdr:rowOff>
    </xdr:to>
    <xdr:grpSp>
      <xdr:nvGrpSpPr>
        <xdr:cNvPr id="42897" name="Group 42896">
          <a:extLst>
            <a:ext uri="{FF2B5EF4-FFF2-40B4-BE49-F238E27FC236}">
              <a16:creationId xmlns:a16="http://schemas.microsoft.com/office/drawing/2014/main" id="{00000000-0008-0000-0400-000091A70000}"/>
            </a:ext>
          </a:extLst>
        </xdr:cNvPr>
        <xdr:cNvGrpSpPr/>
      </xdr:nvGrpSpPr>
      <xdr:grpSpPr>
        <a:xfrm>
          <a:off x="9338941" y="19054330"/>
          <a:ext cx="450161" cy="428625"/>
          <a:chOff x="11147562" y="17851092"/>
          <a:chExt cx="450161" cy="428625"/>
        </a:xfrm>
      </xdr:grpSpPr>
      <xdr:sp macro="" textlink="">
        <xdr:nvSpPr>
          <xdr:cNvPr id="562" name="Oval 561">
            <a:extLst>
              <a:ext uri="{FF2B5EF4-FFF2-40B4-BE49-F238E27FC236}">
                <a16:creationId xmlns:a16="http://schemas.microsoft.com/office/drawing/2014/main" id="{00000000-0008-0000-0400-000032020000}"/>
              </a:ext>
            </a:extLst>
          </xdr:cNvPr>
          <xdr:cNvSpPr/>
        </xdr:nvSpPr>
        <xdr:spPr>
          <a:xfrm>
            <a:off x="11147562" y="17867657"/>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47" name="Check Box 463" hidden="1">
                <a:extLst>
                  <a:ext uri="{63B3BB69-23CF-44E3-9099-C40C66FF867C}">
                    <a14:compatExt spid="_x0000_s42447"/>
                  </a:ext>
                  <a:ext uri="{FF2B5EF4-FFF2-40B4-BE49-F238E27FC236}">
                    <a16:creationId xmlns:a16="http://schemas.microsoft.com/office/drawing/2014/main" id="{00000000-0008-0000-0400-0000CFA50000}"/>
                  </a:ext>
                </a:extLst>
              </xdr:cNvPr>
              <xdr:cNvSpPr/>
            </xdr:nvSpPr>
            <xdr:spPr bwMode="auto">
              <a:xfrm>
                <a:off x="11245298" y="17851092"/>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83239</xdr:colOff>
      <xdr:row>69</xdr:row>
      <xdr:rowOff>116366</xdr:rowOff>
    </xdr:from>
    <xdr:to>
      <xdr:col>9</xdr:col>
      <xdr:colOff>523875</xdr:colOff>
      <xdr:row>69</xdr:row>
      <xdr:rowOff>853104</xdr:rowOff>
    </xdr:to>
    <xdr:grpSp>
      <xdr:nvGrpSpPr>
        <xdr:cNvPr id="42894" name="Group 42893">
          <a:extLst>
            <a:ext uri="{FF2B5EF4-FFF2-40B4-BE49-F238E27FC236}">
              <a16:creationId xmlns:a16="http://schemas.microsoft.com/office/drawing/2014/main" id="{00000000-0008-0000-0400-00008EA70000}"/>
            </a:ext>
          </a:extLst>
        </xdr:cNvPr>
        <xdr:cNvGrpSpPr/>
      </xdr:nvGrpSpPr>
      <xdr:grpSpPr>
        <a:xfrm>
          <a:off x="8188148" y="19668593"/>
          <a:ext cx="440636" cy="736738"/>
          <a:chOff x="10005804" y="18462344"/>
          <a:chExt cx="440636" cy="736738"/>
        </a:xfrm>
      </xdr:grpSpPr>
      <xdr:sp macro="" textlink="">
        <xdr:nvSpPr>
          <xdr:cNvPr id="565" name="Oval 564">
            <a:extLst>
              <a:ext uri="{FF2B5EF4-FFF2-40B4-BE49-F238E27FC236}">
                <a16:creationId xmlns:a16="http://schemas.microsoft.com/office/drawing/2014/main" id="{00000000-0008-0000-0400-000035020000}"/>
              </a:ext>
            </a:extLst>
          </xdr:cNvPr>
          <xdr:cNvSpPr/>
        </xdr:nvSpPr>
        <xdr:spPr>
          <a:xfrm>
            <a:off x="10005804" y="18629243"/>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48" name="Check Box 464" hidden="1">
                <a:extLst>
                  <a:ext uri="{63B3BB69-23CF-44E3-9099-C40C66FF867C}">
                    <a14:compatExt spid="_x0000_s42448"/>
                  </a:ext>
                  <a:ext uri="{FF2B5EF4-FFF2-40B4-BE49-F238E27FC236}">
                    <a16:creationId xmlns:a16="http://schemas.microsoft.com/office/drawing/2014/main" id="{00000000-0008-0000-0400-0000D0A50000}"/>
                  </a:ext>
                </a:extLst>
              </xdr:cNvPr>
              <xdr:cNvSpPr/>
            </xdr:nvSpPr>
            <xdr:spPr bwMode="auto">
              <a:xfrm>
                <a:off x="10094015" y="18462344"/>
                <a:ext cx="352425" cy="7367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73714</xdr:colOff>
      <xdr:row>69</xdr:row>
      <xdr:rowOff>125891</xdr:rowOff>
    </xdr:from>
    <xdr:to>
      <xdr:col>10</xdr:col>
      <xdr:colOff>504825</xdr:colOff>
      <xdr:row>69</xdr:row>
      <xdr:rowOff>853104</xdr:rowOff>
    </xdr:to>
    <xdr:grpSp>
      <xdr:nvGrpSpPr>
        <xdr:cNvPr id="42895" name="Group 42894">
          <a:extLst>
            <a:ext uri="{FF2B5EF4-FFF2-40B4-BE49-F238E27FC236}">
              <a16:creationId xmlns:a16="http://schemas.microsoft.com/office/drawing/2014/main" id="{00000000-0008-0000-0400-00008FA70000}"/>
            </a:ext>
          </a:extLst>
        </xdr:cNvPr>
        <xdr:cNvGrpSpPr/>
      </xdr:nvGrpSpPr>
      <xdr:grpSpPr>
        <a:xfrm>
          <a:off x="8802078" y="19678118"/>
          <a:ext cx="431111" cy="727213"/>
          <a:chOff x="10617475" y="18471869"/>
          <a:chExt cx="431111" cy="727213"/>
        </a:xfrm>
      </xdr:grpSpPr>
      <xdr:sp macro="" textlink="">
        <xdr:nvSpPr>
          <xdr:cNvPr id="567" name="Oval 566">
            <a:extLst>
              <a:ext uri="{FF2B5EF4-FFF2-40B4-BE49-F238E27FC236}">
                <a16:creationId xmlns:a16="http://schemas.microsoft.com/office/drawing/2014/main" id="{00000000-0008-0000-0400-000037020000}"/>
              </a:ext>
            </a:extLst>
          </xdr:cNvPr>
          <xdr:cNvSpPr/>
        </xdr:nvSpPr>
        <xdr:spPr>
          <a:xfrm>
            <a:off x="10617475" y="18629243"/>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49" name="Check Box 465" hidden="1">
                <a:extLst>
                  <a:ext uri="{63B3BB69-23CF-44E3-9099-C40C66FF867C}">
                    <a14:compatExt spid="_x0000_s42449"/>
                  </a:ext>
                  <a:ext uri="{FF2B5EF4-FFF2-40B4-BE49-F238E27FC236}">
                    <a16:creationId xmlns:a16="http://schemas.microsoft.com/office/drawing/2014/main" id="{00000000-0008-0000-0400-0000D1A50000}"/>
                  </a:ext>
                </a:extLst>
              </xdr:cNvPr>
              <xdr:cNvSpPr/>
            </xdr:nvSpPr>
            <xdr:spPr bwMode="auto">
              <a:xfrm>
                <a:off x="10705686" y="18471869"/>
                <a:ext cx="342900" cy="7272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73714</xdr:colOff>
      <xdr:row>69</xdr:row>
      <xdr:rowOff>125891</xdr:rowOff>
    </xdr:from>
    <xdr:to>
      <xdr:col>11</xdr:col>
      <xdr:colOff>523875</xdr:colOff>
      <xdr:row>69</xdr:row>
      <xdr:rowOff>853104</xdr:rowOff>
    </xdr:to>
    <xdr:grpSp>
      <xdr:nvGrpSpPr>
        <xdr:cNvPr id="42896" name="Group 42895">
          <a:extLst>
            <a:ext uri="{FF2B5EF4-FFF2-40B4-BE49-F238E27FC236}">
              <a16:creationId xmlns:a16="http://schemas.microsoft.com/office/drawing/2014/main" id="{00000000-0008-0000-0400-000090A70000}"/>
            </a:ext>
          </a:extLst>
        </xdr:cNvPr>
        <xdr:cNvGrpSpPr/>
      </xdr:nvGrpSpPr>
      <xdr:grpSpPr>
        <a:xfrm>
          <a:off x="9338941" y="19678118"/>
          <a:ext cx="450161" cy="727213"/>
          <a:chOff x="11147562" y="18471869"/>
          <a:chExt cx="450161" cy="727213"/>
        </a:xfrm>
      </xdr:grpSpPr>
      <xdr:sp macro="" textlink="">
        <xdr:nvSpPr>
          <xdr:cNvPr id="568" name="Oval 567">
            <a:extLst>
              <a:ext uri="{FF2B5EF4-FFF2-40B4-BE49-F238E27FC236}">
                <a16:creationId xmlns:a16="http://schemas.microsoft.com/office/drawing/2014/main" id="{00000000-0008-0000-0400-000038020000}"/>
              </a:ext>
            </a:extLst>
          </xdr:cNvPr>
          <xdr:cNvSpPr/>
        </xdr:nvSpPr>
        <xdr:spPr>
          <a:xfrm>
            <a:off x="11147562" y="18629243"/>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50" name="Check Box 466" hidden="1">
                <a:extLst>
                  <a:ext uri="{63B3BB69-23CF-44E3-9099-C40C66FF867C}">
                    <a14:compatExt spid="_x0000_s42450"/>
                  </a:ext>
                  <a:ext uri="{FF2B5EF4-FFF2-40B4-BE49-F238E27FC236}">
                    <a16:creationId xmlns:a16="http://schemas.microsoft.com/office/drawing/2014/main" id="{00000000-0008-0000-0400-0000D2A50000}"/>
                  </a:ext>
                </a:extLst>
              </xdr:cNvPr>
              <xdr:cNvSpPr/>
            </xdr:nvSpPr>
            <xdr:spPr bwMode="auto">
              <a:xfrm>
                <a:off x="11245298" y="18471869"/>
                <a:ext cx="352425" cy="7272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83240</xdr:colOff>
      <xdr:row>74</xdr:row>
      <xdr:rowOff>97734</xdr:rowOff>
    </xdr:from>
    <xdr:to>
      <xdr:col>9</xdr:col>
      <xdr:colOff>515592</xdr:colOff>
      <xdr:row>74</xdr:row>
      <xdr:rowOff>571499</xdr:rowOff>
    </xdr:to>
    <xdr:grpSp>
      <xdr:nvGrpSpPr>
        <xdr:cNvPr id="42889" name="Group 42888">
          <a:extLst>
            <a:ext uri="{FF2B5EF4-FFF2-40B4-BE49-F238E27FC236}">
              <a16:creationId xmlns:a16="http://schemas.microsoft.com/office/drawing/2014/main" id="{00000000-0008-0000-0400-000089A70000}"/>
            </a:ext>
          </a:extLst>
        </xdr:cNvPr>
        <xdr:cNvGrpSpPr/>
      </xdr:nvGrpSpPr>
      <xdr:grpSpPr>
        <a:xfrm>
          <a:off x="8188149" y="22498802"/>
          <a:ext cx="432352" cy="473765"/>
          <a:chOff x="10005805" y="20564060"/>
          <a:chExt cx="432352" cy="473765"/>
        </a:xfrm>
      </xdr:grpSpPr>
      <xdr:sp macro="" textlink="">
        <xdr:nvSpPr>
          <xdr:cNvPr id="571" name="Oval 570">
            <a:extLst>
              <a:ext uri="{FF2B5EF4-FFF2-40B4-BE49-F238E27FC236}">
                <a16:creationId xmlns:a16="http://schemas.microsoft.com/office/drawing/2014/main" id="{00000000-0008-0000-0400-00003B020000}"/>
              </a:ext>
            </a:extLst>
          </xdr:cNvPr>
          <xdr:cNvSpPr/>
        </xdr:nvSpPr>
        <xdr:spPr>
          <a:xfrm>
            <a:off x="10005805" y="20600918"/>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51" name="Check Box 467" hidden="1">
                <a:extLst>
                  <a:ext uri="{63B3BB69-23CF-44E3-9099-C40C66FF867C}">
                    <a14:compatExt spid="_x0000_s42451"/>
                  </a:ext>
                  <a:ext uri="{FF2B5EF4-FFF2-40B4-BE49-F238E27FC236}">
                    <a16:creationId xmlns:a16="http://schemas.microsoft.com/office/drawing/2014/main" id="{00000000-0008-0000-0400-0000D3A50000}"/>
                  </a:ext>
                </a:extLst>
              </xdr:cNvPr>
              <xdr:cNvSpPr/>
            </xdr:nvSpPr>
            <xdr:spPr bwMode="auto">
              <a:xfrm>
                <a:off x="10095257" y="20564060"/>
                <a:ext cx="342900" cy="4737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73715</xdr:colOff>
      <xdr:row>74</xdr:row>
      <xdr:rowOff>97734</xdr:rowOff>
    </xdr:from>
    <xdr:to>
      <xdr:col>10</xdr:col>
      <xdr:colOff>515592</xdr:colOff>
      <xdr:row>74</xdr:row>
      <xdr:rowOff>571499</xdr:rowOff>
    </xdr:to>
    <xdr:grpSp>
      <xdr:nvGrpSpPr>
        <xdr:cNvPr id="42891" name="Group 42890">
          <a:extLst>
            <a:ext uri="{FF2B5EF4-FFF2-40B4-BE49-F238E27FC236}">
              <a16:creationId xmlns:a16="http://schemas.microsoft.com/office/drawing/2014/main" id="{00000000-0008-0000-0400-00008BA70000}"/>
            </a:ext>
          </a:extLst>
        </xdr:cNvPr>
        <xdr:cNvGrpSpPr/>
      </xdr:nvGrpSpPr>
      <xdr:grpSpPr>
        <a:xfrm>
          <a:off x="8802079" y="22498802"/>
          <a:ext cx="441877" cy="473765"/>
          <a:chOff x="10617476" y="20564060"/>
          <a:chExt cx="441877" cy="473765"/>
        </a:xfrm>
      </xdr:grpSpPr>
      <xdr:sp macro="" textlink="">
        <xdr:nvSpPr>
          <xdr:cNvPr id="573" name="Oval 572">
            <a:extLst>
              <a:ext uri="{FF2B5EF4-FFF2-40B4-BE49-F238E27FC236}">
                <a16:creationId xmlns:a16="http://schemas.microsoft.com/office/drawing/2014/main" id="{00000000-0008-0000-0400-00003D020000}"/>
              </a:ext>
            </a:extLst>
          </xdr:cNvPr>
          <xdr:cNvSpPr/>
        </xdr:nvSpPr>
        <xdr:spPr>
          <a:xfrm>
            <a:off x="10617476" y="20600918"/>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52" name="Check Box 468" hidden="1">
                <a:extLst>
                  <a:ext uri="{63B3BB69-23CF-44E3-9099-C40C66FF867C}">
                    <a14:compatExt spid="_x0000_s42452"/>
                  </a:ext>
                  <a:ext uri="{FF2B5EF4-FFF2-40B4-BE49-F238E27FC236}">
                    <a16:creationId xmlns:a16="http://schemas.microsoft.com/office/drawing/2014/main" id="{00000000-0008-0000-0400-0000D4A50000}"/>
                  </a:ext>
                </a:extLst>
              </xdr:cNvPr>
              <xdr:cNvSpPr/>
            </xdr:nvSpPr>
            <xdr:spPr bwMode="auto">
              <a:xfrm>
                <a:off x="10706928" y="20564060"/>
                <a:ext cx="352425" cy="4737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73715</xdr:colOff>
      <xdr:row>74</xdr:row>
      <xdr:rowOff>107259</xdr:rowOff>
    </xdr:from>
    <xdr:to>
      <xdr:col>11</xdr:col>
      <xdr:colOff>515592</xdr:colOff>
      <xdr:row>74</xdr:row>
      <xdr:rowOff>571499</xdr:rowOff>
    </xdr:to>
    <xdr:grpSp>
      <xdr:nvGrpSpPr>
        <xdr:cNvPr id="42892" name="Group 42891">
          <a:extLst>
            <a:ext uri="{FF2B5EF4-FFF2-40B4-BE49-F238E27FC236}">
              <a16:creationId xmlns:a16="http://schemas.microsoft.com/office/drawing/2014/main" id="{00000000-0008-0000-0400-00008CA70000}"/>
            </a:ext>
          </a:extLst>
        </xdr:cNvPr>
        <xdr:cNvGrpSpPr/>
      </xdr:nvGrpSpPr>
      <xdr:grpSpPr>
        <a:xfrm>
          <a:off x="9338942" y="22508327"/>
          <a:ext cx="441877" cy="464240"/>
          <a:chOff x="11147563" y="20573585"/>
          <a:chExt cx="441877" cy="464240"/>
        </a:xfrm>
      </xdr:grpSpPr>
      <xdr:sp macro="" textlink="">
        <xdr:nvSpPr>
          <xdr:cNvPr id="574" name="Oval 573">
            <a:extLst>
              <a:ext uri="{FF2B5EF4-FFF2-40B4-BE49-F238E27FC236}">
                <a16:creationId xmlns:a16="http://schemas.microsoft.com/office/drawing/2014/main" id="{00000000-0008-0000-0400-00003E020000}"/>
              </a:ext>
            </a:extLst>
          </xdr:cNvPr>
          <xdr:cNvSpPr/>
        </xdr:nvSpPr>
        <xdr:spPr>
          <a:xfrm>
            <a:off x="11147563" y="20600918"/>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53" name="Check Box 469" hidden="1">
                <a:extLst>
                  <a:ext uri="{63B3BB69-23CF-44E3-9099-C40C66FF867C}">
                    <a14:compatExt spid="_x0000_s42453"/>
                  </a:ext>
                  <a:ext uri="{FF2B5EF4-FFF2-40B4-BE49-F238E27FC236}">
                    <a16:creationId xmlns:a16="http://schemas.microsoft.com/office/drawing/2014/main" id="{00000000-0008-0000-0400-0000D5A50000}"/>
                  </a:ext>
                </a:extLst>
              </xdr:cNvPr>
              <xdr:cNvSpPr/>
            </xdr:nvSpPr>
            <xdr:spPr bwMode="auto">
              <a:xfrm>
                <a:off x="11237015" y="20573585"/>
                <a:ext cx="352425" cy="4642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83240</xdr:colOff>
      <xdr:row>75</xdr:row>
      <xdr:rowOff>97734</xdr:rowOff>
    </xdr:from>
    <xdr:to>
      <xdr:col>9</xdr:col>
      <xdr:colOff>523875</xdr:colOff>
      <xdr:row>75</xdr:row>
      <xdr:rowOff>571499</xdr:rowOff>
    </xdr:to>
    <xdr:grpSp>
      <xdr:nvGrpSpPr>
        <xdr:cNvPr id="42888" name="Group 42887">
          <a:extLst>
            <a:ext uri="{FF2B5EF4-FFF2-40B4-BE49-F238E27FC236}">
              <a16:creationId xmlns:a16="http://schemas.microsoft.com/office/drawing/2014/main" id="{00000000-0008-0000-0400-000088A70000}"/>
            </a:ext>
          </a:extLst>
        </xdr:cNvPr>
        <xdr:cNvGrpSpPr/>
      </xdr:nvGrpSpPr>
      <xdr:grpSpPr>
        <a:xfrm>
          <a:off x="8188149" y="23087620"/>
          <a:ext cx="440635" cy="473765"/>
          <a:chOff x="10005805" y="21152125"/>
          <a:chExt cx="440635" cy="473765"/>
        </a:xfrm>
      </xdr:grpSpPr>
      <xdr:sp macro="" textlink="">
        <xdr:nvSpPr>
          <xdr:cNvPr id="577" name="Oval 576">
            <a:extLst>
              <a:ext uri="{FF2B5EF4-FFF2-40B4-BE49-F238E27FC236}">
                <a16:creationId xmlns:a16="http://schemas.microsoft.com/office/drawing/2014/main" id="{00000000-0008-0000-0400-000041020000}"/>
              </a:ext>
            </a:extLst>
          </xdr:cNvPr>
          <xdr:cNvSpPr/>
        </xdr:nvSpPr>
        <xdr:spPr>
          <a:xfrm>
            <a:off x="10005805" y="21188983"/>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54" name="Check Box 470" hidden="1">
                <a:extLst>
                  <a:ext uri="{63B3BB69-23CF-44E3-9099-C40C66FF867C}">
                    <a14:compatExt spid="_x0000_s42454"/>
                  </a:ext>
                  <a:ext uri="{FF2B5EF4-FFF2-40B4-BE49-F238E27FC236}">
                    <a16:creationId xmlns:a16="http://schemas.microsoft.com/office/drawing/2014/main" id="{00000000-0008-0000-0400-0000D6A50000}"/>
                  </a:ext>
                </a:extLst>
              </xdr:cNvPr>
              <xdr:cNvSpPr/>
            </xdr:nvSpPr>
            <xdr:spPr bwMode="auto">
              <a:xfrm>
                <a:off x="10103540" y="21152125"/>
                <a:ext cx="342900" cy="4737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73715</xdr:colOff>
      <xdr:row>75</xdr:row>
      <xdr:rowOff>97734</xdr:rowOff>
    </xdr:from>
    <xdr:to>
      <xdr:col>10</xdr:col>
      <xdr:colOff>515592</xdr:colOff>
      <xdr:row>75</xdr:row>
      <xdr:rowOff>571499</xdr:rowOff>
    </xdr:to>
    <xdr:grpSp>
      <xdr:nvGrpSpPr>
        <xdr:cNvPr id="42886" name="Group 42885">
          <a:extLst>
            <a:ext uri="{FF2B5EF4-FFF2-40B4-BE49-F238E27FC236}">
              <a16:creationId xmlns:a16="http://schemas.microsoft.com/office/drawing/2014/main" id="{00000000-0008-0000-0400-000086A70000}"/>
            </a:ext>
          </a:extLst>
        </xdr:cNvPr>
        <xdr:cNvGrpSpPr/>
      </xdr:nvGrpSpPr>
      <xdr:grpSpPr>
        <a:xfrm>
          <a:off x="8802079" y="23087620"/>
          <a:ext cx="441877" cy="473765"/>
          <a:chOff x="10617476" y="21152125"/>
          <a:chExt cx="441877" cy="473765"/>
        </a:xfrm>
      </xdr:grpSpPr>
      <xdr:sp macro="" textlink="">
        <xdr:nvSpPr>
          <xdr:cNvPr id="579" name="Oval 578">
            <a:extLst>
              <a:ext uri="{FF2B5EF4-FFF2-40B4-BE49-F238E27FC236}">
                <a16:creationId xmlns:a16="http://schemas.microsoft.com/office/drawing/2014/main" id="{00000000-0008-0000-0400-000043020000}"/>
              </a:ext>
            </a:extLst>
          </xdr:cNvPr>
          <xdr:cNvSpPr/>
        </xdr:nvSpPr>
        <xdr:spPr>
          <a:xfrm>
            <a:off x="10617476" y="21188983"/>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55" name="Check Box 471" hidden="1">
                <a:extLst>
                  <a:ext uri="{63B3BB69-23CF-44E3-9099-C40C66FF867C}">
                    <a14:compatExt spid="_x0000_s42455"/>
                  </a:ext>
                  <a:ext uri="{FF2B5EF4-FFF2-40B4-BE49-F238E27FC236}">
                    <a16:creationId xmlns:a16="http://schemas.microsoft.com/office/drawing/2014/main" id="{00000000-0008-0000-0400-0000D7A50000}"/>
                  </a:ext>
                </a:extLst>
              </xdr:cNvPr>
              <xdr:cNvSpPr/>
            </xdr:nvSpPr>
            <xdr:spPr bwMode="auto">
              <a:xfrm>
                <a:off x="10706928" y="21152125"/>
                <a:ext cx="352425" cy="4737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73715</xdr:colOff>
      <xdr:row>75</xdr:row>
      <xdr:rowOff>115542</xdr:rowOff>
    </xdr:from>
    <xdr:to>
      <xdr:col>11</xdr:col>
      <xdr:colOff>515592</xdr:colOff>
      <xdr:row>75</xdr:row>
      <xdr:rowOff>579782</xdr:rowOff>
    </xdr:to>
    <xdr:grpSp>
      <xdr:nvGrpSpPr>
        <xdr:cNvPr id="42882" name="Group 42881">
          <a:extLst>
            <a:ext uri="{FF2B5EF4-FFF2-40B4-BE49-F238E27FC236}">
              <a16:creationId xmlns:a16="http://schemas.microsoft.com/office/drawing/2014/main" id="{00000000-0008-0000-0400-000082A70000}"/>
            </a:ext>
          </a:extLst>
        </xdr:cNvPr>
        <xdr:cNvGrpSpPr/>
      </xdr:nvGrpSpPr>
      <xdr:grpSpPr>
        <a:xfrm>
          <a:off x="9338942" y="23105428"/>
          <a:ext cx="441877" cy="464240"/>
          <a:chOff x="11147563" y="21169933"/>
          <a:chExt cx="441877" cy="464240"/>
        </a:xfrm>
      </xdr:grpSpPr>
      <xdr:sp macro="" textlink="">
        <xdr:nvSpPr>
          <xdr:cNvPr id="580" name="Oval 579">
            <a:extLst>
              <a:ext uri="{FF2B5EF4-FFF2-40B4-BE49-F238E27FC236}">
                <a16:creationId xmlns:a16="http://schemas.microsoft.com/office/drawing/2014/main" id="{00000000-0008-0000-0400-000044020000}"/>
              </a:ext>
            </a:extLst>
          </xdr:cNvPr>
          <xdr:cNvSpPr/>
        </xdr:nvSpPr>
        <xdr:spPr>
          <a:xfrm>
            <a:off x="11147563" y="21188983"/>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56" name="Check Box 472" hidden="1">
                <a:extLst>
                  <a:ext uri="{63B3BB69-23CF-44E3-9099-C40C66FF867C}">
                    <a14:compatExt spid="_x0000_s42456"/>
                  </a:ext>
                  <a:ext uri="{FF2B5EF4-FFF2-40B4-BE49-F238E27FC236}">
                    <a16:creationId xmlns:a16="http://schemas.microsoft.com/office/drawing/2014/main" id="{00000000-0008-0000-0400-0000D8A50000}"/>
                  </a:ext>
                </a:extLst>
              </xdr:cNvPr>
              <xdr:cNvSpPr/>
            </xdr:nvSpPr>
            <xdr:spPr bwMode="auto">
              <a:xfrm>
                <a:off x="11237015" y="21169933"/>
                <a:ext cx="352425" cy="4642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83240</xdr:colOff>
      <xdr:row>76</xdr:row>
      <xdr:rowOff>97734</xdr:rowOff>
    </xdr:from>
    <xdr:to>
      <xdr:col>9</xdr:col>
      <xdr:colOff>523875</xdr:colOff>
      <xdr:row>76</xdr:row>
      <xdr:rowOff>571499</xdr:rowOff>
    </xdr:to>
    <xdr:grpSp>
      <xdr:nvGrpSpPr>
        <xdr:cNvPr id="42783" name="Group 42782">
          <a:extLst>
            <a:ext uri="{FF2B5EF4-FFF2-40B4-BE49-F238E27FC236}">
              <a16:creationId xmlns:a16="http://schemas.microsoft.com/office/drawing/2014/main" id="{00000000-0008-0000-0400-00001FA70000}"/>
            </a:ext>
          </a:extLst>
        </xdr:cNvPr>
        <xdr:cNvGrpSpPr/>
      </xdr:nvGrpSpPr>
      <xdr:grpSpPr>
        <a:xfrm>
          <a:off x="8188149" y="23676439"/>
          <a:ext cx="440635" cy="473765"/>
          <a:chOff x="10005805" y="21740191"/>
          <a:chExt cx="440635" cy="473765"/>
        </a:xfrm>
      </xdr:grpSpPr>
      <xdr:sp macro="" textlink="">
        <xdr:nvSpPr>
          <xdr:cNvPr id="583" name="Oval 582">
            <a:extLst>
              <a:ext uri="{FF2B5EF4-FFF2-40B4-BE49-F238E27FC236}">
                <a16:creationId xmlns:a16="http://schemas.microsoft.com/office/drawing/2014/main" id="{00000000-0008-0000-0400-000047020000}"/>
              </a:ext>
            </a:extLst>
          </xdr:cNvPr>
          <xdr:cNvSpPr/>
        </xdr:nvSpPr>
        <xdr:spPr>
          <a:xfrm>
            <a:off x="10005805" y="21777049"/>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57" name="Check Box 473" hidden="1">
                <a:extLst>
                  <a:ext uri="{63B3BB69-23CF-44E3-9099-C40C66FF867C}">
                    <a14:compatExt spid="_x0000_s42457"/>
                  </a:ext>
                  <a:ext uri="{FF2B5EF4-FFF2-40B4-BE49-F238E27FC236}">
                    <a16:creationId xmlns:a16="http://schemas.microsoft.com/office/drawing/2014/main" id="{00000000-0008-0000-0400-0000D9A50000}"/>
                  </a:ext>
                </a:extLst>
              </xdr:cNvPr>
              <xdr:cNvSpPr/>
            </xdr:nvSpPr>
            <xdr:spPr bwMode="auto">
              <a:xfrm>
                <a:off x="10103540" y="21740191"/>
                <a:ext cx="342900" cy="4737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73715</xdr:colOff>
      <xdr:row>76</xdr:row>
      <xdr:rowOff>97734</xdr:rowOff>
    </xdr:from>
    <xdr:to>
      <xdr:col>10</xdr:col>
      <xdr:colOff>515592</xdr:colOff>
      <xdr:row>76</xdr:row>
      <xdr:rowOff>571499</xdr:rowOff>
    </xdr:to>
    <xdr:grpSp>
      <xdr:nvGrpSpPr>
        <xdr:cNvPr id="42880" name="Group 42879">
          <a:extLst>
            <a:ext uri="{FF2B5EF4-FFF2-40B4-BE49-F238E27FC236}">
              <a16:creationId xmlns:a16="http://schemas.microsoft.com/office/drawing/2014/main" id="{00000000-0008-0000-0400-000080A70000}"/>
            </a:ext>
          </a:extLst>
        </xdr:cNvPr>
        <xdr:cNvGrpSpPr/>
      </xdr:nvGrpSpPr>
      <xdr:grpSpPr>
        <a:xfrm>
          <a:off x="8802079" y="23676439"/>
          <a:ext cx="441877" cy="473765"/>
          <a:chOff x="10617476" y="21740191"/>
          <a:chExt cx="441877" cy="473765"/>
        </a:xfrm>
      </xdr:grpSpPr>
      <xdr:sp macro="" textlink="">
        <xdr:nvSpPr>
          <xdr:cNvPr id="585" name="Oval 584">
            <a:extLst>
              <a:ext uri="{FF2B5EF4-FFF2-40B4-BE49-F238E27FC236}">
                <a16:creationId xmlns:a16="http://schemas.microsoft.com/office/drawing/2014/main" id="{00000000-0008-0000-0400-000049020000}"/>
              </a:ext>
            </a:extLst>
          </xdr:cNvPr>
          <xdr:cNvSpPr/>
        </xdr:nvSpPr>
        <xdr:spPr>
          <a:xfrm>
            <a:off x="10617476" y="21777049"/>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58" name="Check Box 474" hidden="1">
                <a:extLst>
                  <a:ext uri="{63B3BB69-23CF-44E3-9099-C40C66FF867C}">
                    <a14:compatExt spid="_x0000_s42458"/>
                  </a:ext>
                  <a:ext uri="{FF2B5EF4-FFF2-40B4-BE49-F238E27FC236}">
                    <a16:creationId xmlns:a16="http://schemas.microsoft.com/office/drawing/2014/main" id="{00000000-0008-0000-0400-0000DAA50000}"/>
                  </a:ext>
                </a:extLst>
              </xdr:cNvPr>
              <xdr:cNvSpPr/>
            </xdr:nvSpPr>
            <xdr:spPr bwMode="auto">
              <a:xfrm>
                <a:off x="10706928" y="21740191"/>
                <a:ext cx="352425" cy="4737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73715</xdr:colOff>
      <xdr:row>76</xdr:row>
      <xdr:rowOff>106017</xdr:rowOff>
    </xdr:from>
    <xdr:to>
      <xdr:col>11</xdr:col>
      <xdr:colOff>523875</xdr:colOff>
      <xdr:row>76</xdr:row>
      <xdr:rowOff>579782</xdr:rowOff>
    </xdr:to>
    <xdr:grpSp>
      <xdr:nvGrpSpPr>
        <xdr:cNvPr id="42881" name="Group 42880">
          <a:extLst>
            <a:ext uri="{FF2B5EF4-FFF2-40B4-BE49-F238E27FC236}">
              <a16:creationId xmlns:a16="http://schemas.microsoft.com/office/drawing/2014/main" id="{00000000-0008-0000-0400-000081A70000}"/>
            </a:ext>
          </a:extLst>
        </xdr:cNvPr>
        <xdr:cNvGrpSpPr/>
      </xdr:nvGrpSpPr>
      <xdr:grpSpPr>
        <a:xfrm>
          <a:off x="9338942" y="23684722"/>
          <a:ext cx="450160" cy="473765"/>
          <a:chOff x="11147563" y="21748474"/>
          <a:chExt cx="450160" cy="473765"/>
        </a:xfrm>
      </xdr:grpSpPr>
      <xdr:sp macro="" textlink="">
        <xdr:nvSpPr>
          <xdr:cNvPr id="586" name="Oval 585">
            <a:extLst>
              <a:ext uri="{FF2B5EF4-FFF2-40B4-BE49-F238E27FC236}">
                <a16:creationId xmlns:a16="http://schemas.microsoft.com/office/drawing/2014/main" id="{00000000-0008-0000-0400-00004A020000}"/>
              </a:ext>
            </a:extLst>
          </xdr:cNvPr>
          <xdr:cNvSpPr/>
        </xdr:nvSpPr>
        <xdr:spPr>
          <a:xfrm>
            <a:off x="11147563" y="21777049"/>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59" name="Check Box 475" hidden="1">
                <a:extLst>
                  <a:ext uri="{63B3BB69-23CF-44E3-9099-C40C66FF867C}">
                    <a14:compatExt spid="_x0000_s42459"/>
                  </a:ext>
                  <a:ext uri="{FF2B5EF4-FFF2-40B4-BE49-F238E27FC236}">
                    <a16:creationId xmlns:a16="http://schemas.microsoft.com/office/drawing/2014/main" id="{00000000-0008-0000-0400-0000DBA50000}"/>
                  </a:ext>
                </a:extLst>
              </xdr:cNvPr>
              <xdr:cNvSpPr/>
            </xdr:nvSpPr>
            <xdr:spPr bwMode="auto">
              <a:xfrm>
                <a:off x="11245298" y="21748474"/>
                <a:ext cx="352425" cy="4737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83240</xdr:colOff>
      <xdr:row>77</xdr:row>
      <xdr:rowOff>114300</xdr:rowOff>
    </xdr:from>
    <xdr:to>
      <xdr:col>9</xdr:col>
      <xdr:colOff>523875</xdr:colOff>
      <xdr:row>77</xdr:row>
      <xdr:rowOff>542925</xdr:rowOff>
    </xdr:to>
    <xdr:grpSp>
      <xdr:nvGrpSpPr>
        <xdr:cNvPr id="42762" name="Group 42761">
          <a:extLst>
            <a:ext uri="{FF2B5EF4-FFF2-40B4-BE49-F238E27FC236}">
              <a16:creationId xmlns:a16="http://schemas.microsoft.com/office/drawing/2014/main" id="{00000000-0008-0000-0400-00000AA70000}"/>
            </a:ext>
          </a:extLst>
        </xdr:cNvPr>
        <xdr:cNvGrpSpPr/>
      </xdr:nvGrpSpPr>
      <xdr:grpSpPr>
        <a:xfrm>
          <a:off x="8188149" y="24281823"/>
          <a:ext cx="440635" cy="428625"/>
          <a:chOff x="10005805" y="22344822"/>
          <a:chExt cx="440635" cy="428625"/>
        </a:xfrm>
      </xdr:grpSpPr>
      <xdr:sp macro="" textlink="">
        <xdr:nvSpPr>
          <xdr:cNvPr id="589" name="Oval 588">
            <a:extLst>
              <a:ext uri="{FF2B5EF4-FFF2-40B4-BE49-F238E27FC236}">
                <a16:creationId xmlns:a16="http://schemas.microsoft.com/office/drawing/2014/main" id="{00000000-0008-0000-0400-00004D020000}"/>
              </a:ext>
            </a:extLst>
          </xdr:cNvPr>
          <xdr:cNvSpPr/>
        </xdr:nvSpPr>
        <xdr:spPr>
          <a:xfrm>
            <a:off x="10005805" y="22365114"/>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60" name="Check Box 476" hidden="1">
                <a:extLst>
                  <a:ext uri="{63B3BB69-23CF-44E3-9099-C40C66FF867C}">
                    <a14:compatExt spid="_x0000_s42460"/>
                  </a:ext>
                  <a:ext uri="{FF2B5EF4-FFF2-40B4-BE49-F238E27FC236}">
                    <a16:creationId xmlns:a16="http://schemas.microsoft.com/office/drawing/2014/main" id="{00000000-0008-0000-0400-0000DCA50000}"/>
                  </a:ext>
                </a:extLst>
              </xdr:cNvPr>
              <xdr:cNvSpPr/>
            </xdr:nvSpPr>
            <xdr:spPr bwMode="auto">
              <a:xfrm>
                <a:off x="10103540" y="22344822"/>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73715</xdr:colOff>
      <xdr:row>77</xdr:row>
      <xdr:rowOff>114300</xdr:rowOff>
    </xdr:from>
    <xdr:to>
      <xdr:col>10</xdr:col>
      <xdr:colOff>523875</xdr:colOff>
      <xdr:row>77</xdr:row>
      <xdr:rowOff>542925</xdr:rowOff>
    </xdr:to>
    <xdr:grpSp>
      <xdr:nvGrpSpPr>
        <xdr:cNvPr id="42759" name="Group 42758">
          <a:extLst>
            <a:ext uri="{FF2B5EF4-FFF2-40B4-BE49-F238E27FC236}">
              <a16:creationId xmlns:a16="http://schemas.microsoft.com/office/drawing/2014/main" id="{00000000-0008-0000-0400-000007A70000}"/>
            </a:ext>
          </a:extLst>
        </xdr:cNvPr>
        <xdr:cNvGrpSpPr/>
      </xdr:nvGrpSpPr>
      <xdr:grpSpPr>
        <a:xfrm>
          <a:off x="8802079" y="24281823"/>
          <a:ext cx="450160" cy="428625"/>
          <a:chOff x="10617476" y="22344822"/>
          <a:chExt cx="450160" cy="428625"/>
        </a:xfrm>
      </xdr:grpSpPr>
      <xdr:sp macro="" textlink="">
        <xdr:nvSpPr>
          <xdr:cNvPr id="591" name="Oval 590">
            <a:extLst>
              <a:ext uri="{FF2B5EF4-FFF2-40B4-BE49-F238E27FC236}">
                <a16:creationId xmlns:a16="http://schemas.microsoft.com/office/drawing/2014/main" id="{00000000-0008-0000-0400-00004F020000}"/>
              </a:ext>
            </a:extLst>
          </xdr:cNvPr>
          <xdr:cNvSpPr/>
        </xdr:nvSpPr>
        <xdr:spPr>
          <a:xfrm>
            <a:off x="10617476" y="22365114"/>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61" name="Check Box 477" hidden="1">
                <a:extLst>
                  <a:ext uri="{63B3BB69-23CF-44E3-9099-C40C66FF867C}">
                    <a14:compatExt spid="_x0000_s42461"/>
                  </a:ext>
                  <a:ext uri="{FF2B5EF4-FFF2-40B4-BE49-F238E27FC236}">
                    <a16:creationId xmlns:a16="http://schemas.microsoft.com/office/drawing/2014/main" id="{00000000-0008-0000-0400-0000DDA50000}"/>
                  </a:ext>
                </a:extLst>
              </xdr:cNvPr>
              <xdr:cNvSpPr/>
            </xdr:nvSpPr>
            <xdr:spPr bwMode="auto">
              <a:xfrm>
                <a:off x="10715211" y="22344822"/>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73715</xdr:colOff>
      <xdr:row>77</xdr:row>
      <xdr:rowOff>123825</xdr:rowOff>
    </xdr:from>
    <xdr:to>
      <xdr:col>11</xdr:col>
      <xdr:colOff>523875</xdr:colOff>
      <xdr:row>77</xdr:row>
      <xdr:rowOff>552450</xdr:rowOff>
    </xdr:to>
    <xdr:grpSp>
      <xdr:nvGrpSpPr>
        <xdr:cNvPr id="42758" name="Group 42757">
          <a:extLst>
            <a:ext uri="{FF2B5EF4-FFF2-40B4-BE49-F238E27FC236}">
              <a16:creationId xmlns:a16="http://schemas.microsoft.com/office/drawing/2014/main" id="{00000000-0008-0000-0400-000006A70000}"/>
            </a:ext>
          </a:extLst>
        </xdr:cNvPr>
        <xdr:cNvGrpSpPr/>
      </xdr:nvGrpSpPr>
      <xdr:grpSpPr>
        <a:xfrm>
          <a:off x="9338942" y="24291348"/>
          <a:ext cx="450160" cy="428625"/>
          <a:chOff x="11147563" y="22354347"/>
          <a:chExt cx="450160" cy="428625"/>
        </a:xfrm>
      </xdr:grpSpPr>
      <xdr:sp macro="" textlink="">
        <xdr:nvSpPr>
          <xdr:cNvPr id="592" name="Oval 591">
            <a:extLst>
              <a:ext uri="{FF2B5EF4-FFF2-40B4-BE49-F238E27FC236}">
                <a16:creationId xmlns:a16="http://schemas.microsoft.com/office/drawing/2014/main" id="{00000000-0008-0000-0400-000050020000}"/>
              </a:ext>
            </a:extLst>
          </xdr:cNvPr>
          <xdr:cNvSpPr/>
        </xdr:nvSpPr>
        <xdr:spPr>
          <a:xfrm>
            <a:off x="11147563" y="22365114"/>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62" name="Check Box 478" hidden="1">
                <a:extLst>
                  <a:ext uri="{63B3BB69-23CF-44E3-9099-C40C66FF867C}">
                    <a14:compatExt spid="_x0000_s42462"/>
                  </a:ext>
                  <a:ext uri="{FF2B5EF4-FFF2-40B4-BE49-F238E27FC236}">
                    <a16:creationId xmlns:a16="http://schemas.microsoft.com/office/drawing/2014/main" id="{00000000-0008-0000-0400-0000DEA50000}"/>
                  </a:ext>
                </a:extLst>
              </xdr:cNvPr>
              <xdr:cNvSpPr/>
            </xdr:nvSpPr>
            <xdr:spPr bwMode="auto">
              <a:xfrm>
                <a:off x="11245298" y="22354347"/>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83240</xdr:colOff>
      <xdr:row>78</xdr:row>
      <xdr:rowOff>114300</xdr:rowOff>
    </xdr:from>
    <xdr:to>
      <xdr:col>9</xdr:col>
      <xdr:colOff>523875</xdr:colOff>
      <xdr:row>78</xdr:row>
      <xdr:rowOff>542925</xdr:rowOff>
    </xdr:to>
    <xdr:grpSp>
      <xdr:nvGrpSpPr>
        <xdr:cNvPr id="42750" name="Group 42749">
          <a:extLst>
            <a:ext uri="{FF2B5EF4-FFF2-40B4-BE49-F238E27FC236}">
              <a16:creationId xmlns:a16="http://schemas.microsoft.com/office/drawing/2014/main" id="{00000000-0008-0000-0400-0000FEA60000}"/>
            </a:ext>
          </a:extLst>
        </xdr:cNvPr>
        <xdr:cNvGrpSpPr/>
      </xdr:nvGrpSpPr>
      <xdr:grpSpPr>
        <a:xfrm>
          <a:off x="8188149" y="24870641"/>
          <a:ext cx="440635" cy="428625"/>
          <a:chOff x="10005805" y="22932887"/>
          <a:chExt cx="440635" cy="428625"/>
        </a:xfrm>
      </xdr:grpSpPr>
      <xdr:sp macro="" textlink="">
        <xdr:nvSpPr>
          <xdr:cNvPr id="595" name="Oval 594">
            <a:extLst>
              <a:ext uri="{FF2B5EF4-FFF2-40B4-BE49-F238E27FC236}">
                <a16:creationId xmlns:a16="http://schemas.microsoft.com/office/drawing/2014/main" id="{00000000-0008-0000-0400-000053020000}"/>
              </a:ext>
            </a:extLst>
          </xdr:cNvPr>
          <xdr:cNvSpPr/>
        </xdr:nvSpPr>
        <xdr:spPr>
          <a:xfrm>
            <a:off x="10005805" y="22953179"/>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63" name="Check Box 479" hidden="1">
                <a:extLst>
                  <a:ext uri="{63B3BB69-23CF-44E3-9099-C40C66FF867C}">
                    <a14:compatExt spid="_x0000_s42463"/>
                  </a:ext>
                  <a:ext uri="{FF2B5EF4-FFF2-40B4-BE49-F238E27FC236}">
                    <a16:creationId xmlns:a16="http://schemas.microsoft.com/office/drawing/2014/main" id="{00000000-0008-0000-0400-0000DFA50000}"/>
                  </a:ext>
                </a:extLst>
              </xdr:cNvPr>
              <xdr:cNvSpPr/>
            </xdr:nvSpPr>
            <xdr:spPr bwMode="auto">
              <a:xfrm>
                <a:off x="10103540" y="22932887"/>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73715</xdr:colOff>
      <xdr:row>78</xdr:row>
      <xdr:rowOff>114300</xdr:rowOff>
    </xdr:from>
    <xdr:to>
      <xdr:col>10</xdr:col>
      <xdr:colOff>523875</xdr:colOff>
      <xdr:row>78</xdr:row>
      <xdr:rowOff>542925</xdr:rowOff>
    </xdr:to>
    <xdr:grpSp>
      <xdr:nvGrpSpPr>
        <xdr:cNvPr id="42751" name="Group 42750">
          <a:extLst>
            <a:ext uri="{FF2B5EF4-FFF2-40B4-BE49-F238E27FC236}">
              <a16:creationId xmlns:a16="http://schemas.microsoft.com/office/drawing/2014/main" id="{00000000-0008-0000-0400-0000FFA60000}"/>
            </a:ext>
          </a:extLst>
        </xdr:cNvPr>
        <xdr:cNvGrpSpPr/>
      </xdr:nvGrpSpPr>
      <xdr:grpSpPr>
        <a:xfrm>
          <a:off x="8802079" y="24870641"/>
          <a:ext cx="450160" cy="428625"/>
          <a:chOff x="10617476" y="22932887"/>
          <a:chExt cx="450160" cy="428625"/>
        </a:xfrm>
      </xdr:grpSpPr>
      <xdr:sp macro="" textlink="">
        <xdr:nvSpPr>
          <xdr:cNvPr id="597" name="Oval 596">
            <a:extLst>
              <a:ext uri="{FF2B5EF4-FFF2-40B4-BE49-F238E27FC236}">
                <a16:creationId xmlns:a16="http://schemas.microsoft.com/office/drawing/2014/main" id="{00000000-0008-0000-0400-000055020000}"/>
              </a:ext>
            </a:extLst>
          </xdr:cNvPr>
          <xdr:cNvSpPr/>
        </xdr:nvSpPr>
        <xdr:spPr>
          <a:xfrm>
            <a:off x="10617476" y="22953179"/>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64" name="Check Box 480" hidden="1">
                <a:extLst>
                  <a:ext uri="{63B3BB69-23CF-44E3-9099-C40C66FF867C}">
                    <a14:compatExt spid="_x0000_s42464"/>
                  </a:ext>
                  <a:ext uri="{FF2B5EF4-FFF2-40B4-BE49-F238E27FC236}">
                    <a16:creationId xmlns:a16="http://schemas.microsoft.com/office/drawing/2014/main" id="{00000000-0008-0000-0400-0000E0A50000}"/>
                  </a:ext>
                </a:extLst>
              </xdr:cNvPr>
              <xdr:cNvSpPr/>
            </xdr:nvSpPr>
            <xdr:spPr bwMode="auto">
              <a:xfrm>
                <a:off x="10715211" y="22932887"/>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73715</xdr:colOff>
      <xdr:row>78</xdr:row>
      <xdr:rowOff>114300</xdr:rowOff>
    </xdr:from>
    <xdr:to>
      <xdr:col>11</xdr:col>
      <xdr:colOff>523875</xdr:colOff>
      <xdr:row>78</xdr:row>
      <xdr:rowOff>542925</xdr:rowOff>
    </xdr:to>
    <xdr:grpSp>
      <xdr:nvGrpSpPr>
        <xdr:cNvPr id="42756" name="Group 42755">
          <a:extLst>
            <a:ext uri="{FF2B5EF4-FFF2-40B4-BE49-F238E27FC236}">
              <a16:creationId xmlns:a16="http://schemas.microsoft.com/office/drawing/2014/main" id="{00000000-0008-0000-0400-000004A70000}"/>
            </a:ext>
          </a:extLst>
        </xdr:cNvPr>
        <xdr:cNvGrpSpPr/>
      </xdr:nvGrpSpPr>
      <xdr:grpSpPr>
        <a:xfrm>
          <a:off x="9338942" y="24870641"/>
          <a:ext cx="450160" cy="428625"/>
          <a:chOff x="11147563" y="22932887"/>
          <a:chExt cx="450160" cy="428625"/>
        </a:xfrm>
      </xdr:grpSpPr>
      <xdr:sp macro="" textlink="">
        <xdr:nvSpPr>
          <xdr:cNvPr id="598" name="Oval 597">
            <a:extLst>
              <a:ext uri="{FF2B5EF4-FFF2-40B4-BE49-F238E27FC236}">
                <a16:creationId xmlns:a16="http://schemas.microsoft.com/office/drawing/2014/main" id="{00000000-0008-0000-0400-000056020000}"/>
              </a:ext>
            </a:extLst>
          </xdr:cNvPr>
          <xdr:cNvSpPr/>
        </xdr:nvSpPr>
        <xdr:spPr>
          <a:xfrm>
            <a:off x="11147563" y="22953179"/>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65" name="Check Box 481" hidden="1">
                <a:extLst>
                  <a:ext uri="{63B3BB69-23CF-44E3-9099-C40C66FF867C}">
                    <a14:compatExt spid="_x0000_s42465"/>
                  </a:ext>
                  <a:ext uri="{FF2B5EF4-FFF2-40B4-BE49-F238E27FC236}">
                    <a16:creationId xmlns:a16="http://schemas.microsoft.com/office/drawing/2014/main" id="{00000000-0008-0000-0400-0000E1A50000}"/>
                  </a:ext>
                </a:extLst>
              </xdr:cNvPr>
              <xdr:cNvSpPr/>
            </xdr:nvSpPr>
            <xdr:spPr bwMode="auto">
              <a:xfrm>
                <a:off x="11245298" y="22932887"/>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83240</xdr:colOff>
      <xdr:row>79</xdr:row>
      <xdr:rowOff>123825</xdr:rowOff>
    </xdr:from>
    <xdr:to>
      <xdr:col>9</xdr:col>
      <xdr:colOff>523875</xdr:colOff>
      <xdr:row>79</xdr:row>
      <xdr:rowOff>552450</xdr:rowOff>
    </xdr:to>
    <xdr:grpSp>
      <xdr:nvGrpSpPr>
        <xdr:cNvPr id="42735" name="Group 42734">
          <a:extLst>
            <a:ext uri="{FF2B5EF4-FFF2-40B4-BE49-F238E27FC236}">
              <a16:creationId xmlns:a16="http://schemas.microsoft.com/office/drawing/2014/main" id="{00000000-0008-0000-0400-0000EFA60000}"/>
            </a:ext>
          </a:extLst>
        </xdr:cNvPr>
        <xdr:cNvGrpSpPr/>
      </xdr:nvGrpSpPr>
      <xdr:grpSpPr>
        <a:xfrm>
          <a:off x="8188149" y="25468984"/>
          <a:ext cx="440635" cy="428625"/>
          <a:chOff x="10005805" y="23530477"/>
          <a:chExt cx="440635" cy="428625"/>
        </a:xfrm>
      </xdr:grpSpPr>
      <xdr:sp macro="" textlink="">
        <xdr:nvSpPr>
          <xdr:cNvPr id="601" name="Oval 600">
            <a:extLst>
              <a:ext uri="{FF2B5EF4-FFF2-40B4-BE49-F238E27FC236}">
                <a16:creationId xmlns:a16="http://schemas.microsoft.com/office/drawing/2014/main" id="{00000000-0008-0000-0400-000059020000}"/>
              </a:ext>
            </a:extLst>
          </xdr:cNvPr>
          <xdr:cNvSpPr/>
        </xdr:nvSpPr>
        <xdr:spPr>
          <a:xfrm>
            <a:off x="10005805" y="23541244"/>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66" name="Check Box 482" hidden="1">
                <a:extLst>
                  <a:ext uri="{63B3BB69-23CF-44E3-9099-C40C66FF867C}">
                    <a14:compatExt spid="_x0000_s42466"/>
                  </a:ext>
                  <a:ext uri="{FF2B5EF4-FFF2-40B4-BE49-F238E27FC236}">
                    <a16:creationId xmlns:a16="http://schemas.microsoft.com/office/drawing/2014/main" id="{00000000-0008-0000-0400-0000E2A50000}"/>
                  </a:ext>
                </a:extLst>
              </xdr:cNvPr>
              <xdr:cNvSpPr/>
            </xdr:nvSpPr>
            <xdr:spPr bwMode="auto">
              <a:xfrm>
                <a:off x="10103540" y="23530477"/>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73715</xdr:colOff>
      <xdr:row>79</xdr:row>
      <xdr:rowOff>123825</xdr:rowOff>
    </xdr:from>
    <xdr:to>
      <xdr:col>10</xdr:col>
      <xdr:colOff>504825</xdr:colOff>
      <xdr:row>79</xdr:row>
      <xdr:rowOff>552450</xdr:rowOff>
    </xdr:to>
    <xdr:grpSp>
      <xdr:nvGrpSpPr>
        <xdr:cNvPr id="42722" name="Group 42721">
          <a:extLst>
            <a:ext uri="{FF2B5EF4-FFF2-40B4-BE49-F238E27FC236}">
              <a16:creationId xmlns:a16="http://schemas.microsoft.com/office/drawing/2014/main" id="{00000000-0008-0000-0400-0000E2A60000}"/>
            </a:ext>
          </a:extLst>
        </xdr:cNvPr>
        <xdr:cNvGrpSpPr/>
      </xdr:nvGrpSpPr>
      <xdr:grpSpPr>
        <a:xfrm>
          <a:off x="8802079" y="25468984"/>
          <a:ext cx="431110" cy="428625"/>
          <a:chOff x="10617476" y="23530477"/>
          <a:chExt cx="431110" cy="428625"/>
        </a:xfrm>
      </xdr:grpSpPr>
      <xdr:sp macro="" textlink="">
        <xdr:nvSpPr>
          <xdr:cNvPr id="603" name="Oval 602">
            <a:extLst>
              <a:ext uri="{FF2B5EF4-FFF2-40B4-BE49-F238E27FC236}">
                <a16:creationId xmlns:a16="http://schemas.microsoft.com/office/drawing/2014/main" id="{00000000-0008-0000-0400-00005B020000}"/>
              </a:ext>
            </a:extLst>
          </xdr:cNvPr>
          <xdr:cNvSpPr/>
        </xdr:nvSpPr>
        <xdr:spPr>
          <a:xfrm>
            <a:off x="10617476" y="23541244"/>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67" name="Check Box 483" hidden="1">
                <a:extLst>
                  <a:ext uri="{63B3BB69-23CF-44E3-9099-C40C66FF867C}">
                    <a14:compatExt spid="_x0000_s42467"/>
                  </a:ext>
                  <a:ext uri="{FF2B5EF4-FFF2-40B4-BE49-F238E27FC236}">
                    <a16:creationId xmlns:a16="http://schemas.microsoft.com/office/drawing/2014/main" id="{00000000-0008-0000-0400-0000E3A50000}"/>
                  </a:ext>
                </a:extLst>
              </xdr:cNvPr>
              <xdr:cNvSpPr/>
            </xdr:nvSpPr>
            <xdr:spPr bwMode="auto">
              <a:xfrm>
                <a:off x="10705686" y="23530477"/>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73715</xdr:colOff>
      <xdr:row>79</xdr:row>
      <xdr:rowOff>123825</xdr:rowOff>
    </xdr:from>
    <xdr:to>
      <xdr:col>11</xdr:col>
      <xdr:colOff>523875</xdr:colOff>
      <xdr:row>79</xdr:row>
      <xdr:rowOff>552450</xdr:rowOff>
    </xdr:to>
    <xdr:grpSp>
      <xdr:nvGrpSpPr>
        <xdr:cNvPr id="42720" name="Group 42719">
          <a:extLst>
            <a:ext uri="{FF2B5EF4-FFF2-40B4-BE49-F238E27FC236}">
              <a16:creationId xmlns:a16="http://schemas.microsoft.com/office/drawing/2014/main" id="{00000000-0008-0000-0400-0000E0A60000}"/>
            </a:ext>
          </a:extLst>
        </xdr:cNvPr>
        <xdr:cNvGrpSpPr/>
      </xdr:nvGrpSpPr>
      <xdr:grpSpPr>
        <a:xfrm>
          <a:off x="9338942" y="25468984"/>
          <a:ext cx="450160" cy="428625"/>
          <a:chOff x="11147563" y="23530477"/>
          <a:chExt cx="450160" cy="428625"/>
        </a:xfrm>
      </xdr:grpSpPr>
      <xdr:sp macro="" textlink="">
        <xdr:nvSpPr>
          <xdr:cNvPr id="604" name="Oval 603">
            <a:extLst>
              <a:ext uri="{FF2B5EF4-FFF2-40B4-BE49-F238E27FC236}">
                <a16:creationId xmlns:a16="http://schemas.microsoft.com/office/drawing/2014/main" id="{00000000-0008-0000-0400-00005C020000}"/>
              </a:ext>
            </a:extLst>
          </xdr:cNvPr>
          <xdr:cNvSpPr/>
        </xdr:nvSpPr>
        <xdr:spPr>
          <a:xfrm>
            <a:off x="11147563" y="23541244"/>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68" name="Check Box 484" hidden="1">
                <a:extLst>
                  <a:ext uri="{63B3BB69-23CF-44E3-9099-C40C66FF867C}">
                    <a14:compatExt spid="_x0000_s42468"/>
                  </a:ext>
                  <a:ext uri="{FF2B5EF4-FFF2-40B4-BE49-F238E27FC236}">
                    <a16:creationId xmlns:a16="http://schemas.microsoft.com/office/drawing/2014/main" id="{00000000-0008-0000-0400-0000E4A50000}"/>
                  </a:ext>
                </a:extLst>
              </xdr:cNvPr>
              <xdr:cNvSpPr/>
            </xdr:nvSpPr>
            <xdr:spPr bwMode="auto">
              <a:xfrm>
                <a:off x="11245298" y="23530477"/>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83240</xdr:colOff>
      <xdr:row>80</xdr:row>
      <xdr:rowOff>114300</xdr:rowOff>
    </xdr:from>
    <xdr:to>
      <xdr:col>9</xdr:col>
      <xdr:colOff>523875</xdr:colOff>
      <xdr:row>80</xdr:row>
      <xdr:rowOff>542925</xdr:rowOff>
    </xdr:to>
    <xdr:grpSp>
      <xdr:nvGrpSpPr>
        <xdr:cNvPr id="42698" name="Group 42697">
          <a:extLst>
            <a:ext uri="{FF2B5EF4-FFF2-40B4-BE49-F238E27FC236}">
              <a16:creationId xmlns:a16="http://schemas.microsoft.com/office/drawing/2014/main" id="{00000000-0008-0000-0400-0000CAA60000}"/>
            </a:ext>
          </a:extLst>
        </xdr:cNvPr>
        <xdr:cNvGrpSpPr/>
      </xdr:nvGrpSpPr>
      <xdr:grpSpPr>
        <a:xfrm>
          <a:off x="8188149" y="26048277"/>
          <a:ext cx="440635" cy="428625"/>
          <a:chOff x="10005805" y="24109017"/>
          <a:chExt cx="440635" cy="428625"/>
        </a:xfrm>
      </xdr:grpSpPr>
      <xdr:sp macro="" textlink="">
        <xdr:nvSpPr>
          <xdr:cNvPr id="607" name="Oval 606">
            <a:extLst>
              <a:ext uri="{FF2B5EF4-FFF2-40B4-BE49-F238E27FC236}">
                <a16:creationId xmlns:a16="http://schemas.microsoft.com/office/drawing/2014/main" id="{00000000-0008-0000-0400-00005F020000}"/>
              </a:ext>
            </a:extLst>
          </xdr:cNvPr>
          <xdr:cNvSpPr/>
        </xdr:nvSpPr>
        <xdr:spPr>
          <a:xfrm>
            <a:off x="10005805" y="24129309"/>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69" name="Check Box 485" hidden="1">
                <a:extLst>
                  <a:ext uri="{63B3BB69-23CF-44E3-9099-C40C66FF867C}">
                    <a14:compatExt spid="_x0000_s42469"/>
                  </a:ext>
                  <a:ext uri="{FF2B5EF4-FFF2-40B4-BE49-F238E27FC236}">
                    <a16:creationId xmlns:a16="http://schemas.microsoft.com/office/drawing/2014/main" id="{00000000-0008-0000-0400-0000E5A50000}"/>
                  </a:ext>
                </a:extLst>
              </xdr:cNvPr>
              <xdr:cNvSpPr/>
            </xdr:nvSpPr>
            <xdr:spPr bwMode="auto">
              <a:xfrm>
                <a:off x="10094015" y="24109017"/>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73715</xdr:colOff>
      <xdr:row>80</xdr:row>
      <xdr:rowOff>114300</xdr:rowOff>
    </xdr:from>
    <xdr:to>
      <xdr:col>10</xdr:col>
      <xdr:colOff>523875</xdr:colOff>
      <xdr:row>80</xdr:row>
      <xdr:rowOff>542925</xdr:rowOff>
    </xdr:to>
    <xdr:grpSp>
      <xdr:nvGrpSpPr>
        <xdr:cNvPr id="42695" name="Group 42694">
          <a:extLst>
            <a:ext uri="{FF2B5EF4-FFF2-40B4-BE49-F238E27FC236}">
              <a16:creationId xmlns:a16="http://schemas.microsoft.com/office/drawing/2014/main" id="{00000000-0008-0000-0400-0000C7A60000}"/>
            </a:ext>
          </a:extLst>
        </xdr:cNvPr>
        <xdr:cNvGrpSpPr/>
      </xdr:nvGrpSpPr>
      <xdr:grpSpPr>
        <a:xfrm>
          <a:off x="8802079" y="26048277"/>
          <a:ext cx="450160" cy="428625"/>
          <a:chOff x="10617476" y="24109017"/>
          <a:chExt cx="450160" cy="428625"/>
        </a:xfrm>
      </xdr:grpSpPr>
      <xdr:sp macro="" textlink="">
        <xdr:nvSpPr>
          <xdr:cNvPr id="609" name="Oval 608">
            <a:extLst>
              <a:ext uri="{FF2B5EF4-FFF2-40B4-BE49-F238E27FC236}">
                <a16:creationId xmlns:a16="http://schemas.microsoft.com/office/drawing/2014/main" id="{00000000-0008-0000-0400-000061020000}"/>
              </a:ext>
            </a:extLst>
          </xdr:cNvPr>
          <xdr:cNvSpPr/>
        </xdr:nvSpPr>
        <xdr:spPr>
          <a:xfrm>
            <a:off x="10617476" y="24129309"/>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70" name="Check Box 486" hidden="1">
                <a:extLst>
                  <a:ext uri="{63B3BB69-23CF-44E3-9099-C40C66FF867C}">
                    <a14:compatExt spid="_x0000_s42470"/>
                  </a:ext>
                  <a:ext uri="{FF2B5EF4-FFF2-40B4-BE49-F238E27FC236}">
                    <a16:creationId xmlns:a16="http://schemas.microsoft.com/office/drawing/2014/main" id="{00000000-0008-0000-0400-0000E6A50000}"/>
                  </a:ext>
                </a:extLst>
              </xdr:cNvPr>
              <xdr:cNvSpPr/>
            </xdr:nvSpPr>
            <xdr:spPr bwMode="auto">
              <a:xfrm>
                <a:off x="10715211" y="24109017"/>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73715</xdr:colOff>
      <xdr:row>80</xdr:row>
      <xdr:rowOff>114300</xdr:rowOff>
    </xdr:from>
    <xdr:to>
      <xdr:col>11</xdr:col>
      <xdr:colOff>504825</xdr:colOff>
      <xdr:row>80</xdr:row>
      <xdr:rowOff>542925</xdr:rowOff>
    </xdr:to>
    <xdr:grpSp>
      <xdr:nvGrpSpPr>
        <xdr:cNvPr id="42694" name="Group 42693">
          <a:extLst>
            <a:ext uri="{FF2B5EF4-FFF2-40B4-BE49-F238E27FC236}">
              <a16:creationId xmlns:a16="http://schemas.microsoft.com/office/drawing/2014/main" id="{00000000-0008-0000-0400-0000C6A60000}"/>
            </a:ext>
          </a:extLst>
        </xdr:cNvPr>
        <xdr:cNvGrpSpPr/>
      </xdr:nvGrpSpPr>
      <xdr:grpSpPr>
        <a:xfrm>
          <a:off x="9338942" y="26048277"/>
          <a:ext cx="431110" cy="428625"/>
          <a:chOff x="11147563" y="24109017"/>
          <a:chExt cx="431110" cy="428625"/>
        </a:xfrm>
      </xdr:grpSpPr>
      <xdr:sp macro="" textlink="">
        <xdr:nvSpPr>
          <xdr:cNvPr id="610" name="Oval 609">
            <a:extLst>
              <a:ext uri="{FF2B5EF4-FFF2-40B4-BE49-F238E27FC236}">
                <a16:creationId xmlns:a16="http://schemas.microsoft.com/office/drawing/2014/main" id="{00000000-0008-0000-0400-000062020000}"/>
              </a:ext>
            </a:extLst>
          </xdr:cNvPr>
          <xdr:cNvSpPr/>
        </xdr:nvSpPr>
        <xdr:spPr>
          <a:xfrm>
            <a:off x="11147563" y="24129309"/>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71" name="Check Box 487" hidden="1">
                <a:extLst>
                  <a:ext uri="{63B3BB69-23CF-44E3-9099-C40C66FF867C}">
                    <a14:compatExt spid="_x0000_s42471"/>
                  </a:ext>
                  <a:ext uri="{FF2B5EF4-FFF2-40B4-BE49-F238E27FC236}">
                    <a16:creationId xmlns:a16="http://schemas.microsoft.com/office/drawing/2014/main" id="{00000000-0008-0000-0400-0000E7A50000}"/>
                  </a:ext>
                </a:extLst>
              </xdr:cNvPr>
              <xdr:cNvSpPr/>
            </xdr:nvSpPr>
            <xdr:spPr bwMode="auto">
              <a:xfrm>
                <a:off x="11235773" y="24109017"/>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83240</xdr:colOff>
      <xdr:row>81</xdr:row>
      <xdr:rowOff>114300</xdr:rowOff>
    </xdr:from>
    <xdr:to>
      <xdr:col>9</xdr:col>
      <xdr:colOff>523875</xdr:colOff>
      <xdr:row>81</xdr:row>
      <xdr:rowOff>542925</xdr:rowOff>
    </xdr:to>
    <xdr:grpSp>
      <xdr:nvGrpSpPr>
        <xdr:cNvPr id="42691" name="Group 42690">
          <a:extLst>
            <a:ext uri="{FF2B5EF4-FFF2-40B4-BE49-F238E27FC236}">
              <a16:creationId xmlns:a16="http://schemas.microsoft.com/office/drawing/2014/main" id="{00000000-0008-0000-0400-0000C3A60000}"/>
            </a:ext>
          </a:extLst>
        </xdr:cNvPr>
        <xdr:cNvGrpSpPr/>
      </xdr:nvGrpSpPr>
      <xdr:grpSpPr>
        <a:xfrm>
          <a:off x="8188149" y="26637095"/>
          <a:ext cx="440635" cy="428625"/>
          <a:chOff x="10005805" y="24697083"/>
          <a:chExt cx="440635" cy="428625"/>
        </a:xfrm>
      </xdr:grpSpPr>
      <xdr:sp macro="" textlink="">
        <xdr:nvSpPr>
          <xdr:cNvPr id="613" name="Oval 612">
            <a:extLst>
              <a:ext uri="{FF2B5EF4-FFF2-40B4-BE49-F238E27FC236}">
                <a16:creationId xmlns:a16="http://schemas.microsoft.com/office/drawing/2014/main" id="{00000000-0008-0000-0400-000065020000}"/>
              </a:ext>
            </a:extLst>
          </xdr:cNvPr>
          <xdr:cNvSpPr/>
        </xdr:nvSpPr>
        <xdr:spPr>
          <a:xfrm>
            <a:off x="10005805" y="24717375"/>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72" name="Check Box 488" hidden="1">
                <a:extLst>
                  <a:ext uri="{63B3BB69-23CF-44E3-9099-C40C66FF867C}">
                    <a14:compatExt spid="_x0000_s42472"/>
                  </a:ext>
                  <a:ext uri="{FF2B5EF4-FFF2-40B4-BE49-F238E27FC236}">
                    <a16:creationId xmlns:a16="http://schemas.microsoft.com/office/drawing/2014/main" id="{00000000-0008-0000-0400-0000E8A50000}"/>
                  </a:ext>
                </a:extLst>
              </xdr:cNvPr>
              <xdr:cNvSpPr/>
            </xdr:nvSpPr>
            <xdr:spPr bwMode="auto">
              <a:xfrm>
                <a:off x="10103540" y="24697083"/>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73715</xdr:colOff>
      <xdr:row>81</xdr:row>
      <xdr:rowOff>114300</xdr:rowOff>
    </xdr:from>
    <xdr:to>
      <xdr:col>10</xdr:col>
      <xdr:colOff>523875</xdr:colOff>
      <xdr:row>81</xdr:row>
      <xdr:rowOff>542925</xdr:rowOff>
    </xdr:to>
    <xdr:grpSp>
      <xdr:nvGrpSpPr>
        <xdr:cNvPr id="42692" name="Group 42691">
          <a:extLst>
            <a:ext uri="{FF2B5EF4-FFF2-40B4-BE49-F238E27FC236}">
              <a16:creationId xmlns:a16="http://schemas.microsoft.com/office/drawing/2014/main" id="{00000000-0008-0000-0400-0000C4A60000}"/>
            </a:ext>
          </a:extLst>
        </xdr:cNvPr>
        <xdr:cNvGrpSpPr/>
      </xdr:nvGrpSpPr>
      <xdr:grpSpPr>
        <a:xfrm>
          <a:off x="8802079" y="26637095"/>
          <a:ext cx="450160" cy="428625"/>
          <a:chOff x="10617476" y="24697083"/>
          <a:chExt cx="450160" cy="428625"/>
        </a:xfrm>
      </xdr:grpSpPr>
      <xdr:sp macro="" textlink="">
        <xdr:nvSpPr>
          <xdr:cNvPr id="615" name="Oval 614">
            <a:extLst>
              <a:ext uri="{FF2B5EF4-FFF2-40B4-BE49-F238E27FC236}">
                <a16:creationId xmlns:a16="http://schemas.microsoft.com/office/drawing/2014/main" id="{00000000-0008-0000-0400-000067020000}"/>
              </a:ext>
            </a:extLst>
          </xdr:cNvPr>
          <xdr:cNvSpPr/>
        </xdr:nvSpPr>
        <xdr:spPr>
          <a:xfrm>
            <a:off x="10617476" y="24717375"/>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73" name="Check Box 489" hidden="1">
                <a:extLst>
                  <a:ext uri="{63B3BB69-23CF-44E3-9099-C40C66FF867C}">
                    <a14:compatExt spid="_x0000_s42473"/>
                  </a:ext>
                  <a:ext uri="{FF2B5EF4-FFF2-40B4-BE49-F238E27FC236}">
                    <a16:creationId xmlns:a16="http://schemas.microsoft.com/office/drawing/2014/main" id="{00000000-0008-0000-0400-0000E9A50000}"/>
                  </a:ext>
                </a:extLst>
              </xdr:cNvPr>
              <xdr:cNvSpPr/>
            </xdr:nvSpPr>
            <xdr:spPr bwMode="auto">
              <a:xfrm>
                <a:off x="10715211" y="24697083"/>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73715</xdr:colOff>
      <xdr:row>81</xdr:row>
      <xdr:rowOff>123825</xdr:rowOff>
    </xdr:from>
    <xdr:to>
      <xdr:col>11</xdr:col>
      <xdr:colOff>523875</xdr:colOff>
      <xdr:row>81</xdr:row>
      <xdr:rowOff>552450</xdr:rowOff>
    </xdr:to>
    <xdr:grpSp>
      <xdr:nvGrpSpPr>
        <xdr:cNvPr id="42693" name="Group 42692">
          <a:extLst>
            <a:ext uri="{FF2B5EF4-FFF2-40B4-BE49-F238E27FC236}">
              <a16:creationId xmlns:a16="http://schemas.microsoft.com/office/drawing/2014/main" id="{00000000-0008-0000-0400-0000C5A60000}"/>
            </a:ext>
          </a:extLst>
        </xdr:cNvPr>
        <xdr:cNvGrpSpPr/>
      </xdr:nvGrpSpPr>
      <xdr:grpSpPr>
        <a:xfrm>
          <a:off x="9338942" y="26646620"/>
          <a:ext cx="450160" cy="428625"/>
          <a:chOff x="11147563" y="24706608"/>
          <a:chExt cx="450160" cy="428625"/>
        </a:xfrm>
      </xdr:grpSpPr>
      <xdr:sp macro="" textlink="">
        <xdr:nvSpPr>
          <xdr:cNvPr id="616" name="Oval 615">
            <a:extLst>
              <a:ext uri="{FF2B5EF4-FFF2-40B4-BE49-F238E27FC236}">
                <a16:creationId xmlns:a16="http://schemas.microsoft.com/office/drawing/2014/main" id="{00000000-0008-0000-0400-000068020000}"/>
              </a:ext>
            </a:extLst>
          </xdr:cNvPr>
          <xdr:cNvSpPr/>
        </xdr:nvSpPr>
        <xdr:spPr>
          <a:xfrm>
            <a:off x="11147563" y="24717375"/>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74" name="Check Box 490" hidden="1">
                <a:extLst>
                  <a:ext uri="{63B3BB69-23CF-44E3-9099-C40C66FF867C}">
                    <a14:compatExt spid="_x0000_s42474"/>
                  </a:ext>
                  <a:ext uri="{FF2B5EF4-FFF2-40B4-BE49-F238E27FC236}">
                    <a16:creationId xmlns:a16="http://schemas.microsoft.com/office/drawing/2014/main" id="{00000000-0008-0000-0400-0000EAA50000}"/>
                  </a:ext>
                </a:extLst>
              </xdr:cNvPr>
              <xdr:cNvSpPr/>
            </xdr:nvSpPr>
            <xdr:spPr bwMode="auto">
              <a:xfrm>
                <a:off x="11245298" y="24706608"/>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83240</xdr:colOff>
      <xdr:row>82</xdr:row>
      <xdr:rowOff>114300</xdr:rowOff>
    </xdr:from>
    <xdr:to>
      <xdr:col>9</xdr:col>
      <xdr:colOff>523875</xdr:colOff>
      <xdr:row>82</xdr:row>
      <xdr:rowOff>542925</xdr:rowOff>
    </xdr:to>
    <xdr:grpSp>
      <xdr:nvGrpSpPr>
        <xdr:cNvPr id="42680" name="Group 42679">
          <a:extLst>
            <a:ext uri="{FF2B5EF4-FFF2-40B4-BE49-F238E27FC236}">
              <a16:creationId xmlns:a16="http://schemas.microsoft.com/office/drawing/2014/main" id="{00000000-0008-0000-0400-0000B8A60000}"/>
            </a:ext>
          </a:extLst>
        </xdr:cNvPr>
        <xdr:cNvGrpSpPr/>
      </xdr:nvGrpSpPr>
      <xdr:grpSpPr>
        <a:xfrm>
          <a:off x="8188149" y="27225914"/>
          <a:ext cx="440635" cy="428625"/>
          <a:chOff x="10005805" y="25285148"/>
          <a:chExt cx="440635" cy="428625"/>
        </a:xfrm>
      </xdr:grpSpPr>
      <xdr:sp macro="" textlink="">
        <xdr:nvSpPr>
          <xdr:cNvPr id="619" name="Oval 618">
            <a:extLst>
              <a:ext uri="{FF2B5EF4-FFF2-40B4-BE49-F238E27FC236}">
                <a16:creationId xmlns:a16="http://schemas.microsoft.com/office/drawing/2014/main" id="{00000000-0008-0000-0400-00006B020000}"/>
              </a:ext>
            </a:extLst>
          </xdr:cNvPr>
          <xdr:cNvSpPr/>
        </xdr:nvSpPr>
        <xdr:spPr>
          <a:xfrm>
            <a:off x="10005805" y="25305440"/>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75" name="Check Box 491" hidden="1">
                <a:extLst>
                  <a:ext uri="{63B3BB69-23CF-44E3-9099-C40C66FF867C}">
                    <a14:compatExt spid="_x0000_s42475"/>
                  </a:ext>
                  <a:ext uri="{FF2B5EF4-FFF2-40B4-BE49-F238E27FC236}">
                    <a16:creationId xmlns:a16="http://schemas.microsoft.com/office/drawing/2014/main" id="{00000000-0008-0000-0400-0000EBA50000}"/>
                  </a:ext>
                </a:extLst>
              </xdr:cNvPr>
              <xdr:cNvSpPr/>
            </xdr:nvSpPr>
            <xdr:spPr bwMode="auto">
              <a:xfrm>
                <a:off x="10094015" y="25285148"/>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73715</xdr:colOff>
      <xdr:row>82</xdr:row>
      <xdr:rowOff>114300</xdr:rowOff>
    </xdr:from>
    <xdr:to>
      <xdr:col>10</xdr:col>
      <xdr:colOff>504825</xdr:colOff>
      <xdr:row>82</xdr:row>
      <xdr:rowOff>542925</xdr:rowOff>
    </xdr:to>
    <xdr:grpSp>
      <xdr:nvGrpSpPr>
        <xdr:cNvPr id="42679" name="Group 42678">
          <a:extLst>
            <a:ext uri="{FF2B5EF4-FFF2-40B4-BE49-F238E27FC236}">
              <a16:creationId xmlns:a16="http://schemas.microsoft.com/office/drawing/2014/main" id="{00000000-0008-0000-0400-0000B7A60000}"/>
            </a:ext>
          </a:extLst>
        </xdr:cNvPr>
        <xdr:cNvGrpSpPr/>
      </xdr:nvGrpSpPr>
      <xdr:grpSpPr>
        <a:xfrm>
          <a:off x="8802079" y="27225914"/>
          <a:ext cx="431110" cy="428625"/>
          <a:chOff x="10617476" y="25285148"/>
          <a:chExt cx="431110" cy="428625"/>
        </a:xfrm>
      </xdr:grpSpPr>
      <xdr:sp macro="" textlink="">
        <xdr:nvSpPr>
          <xdr:cNvPr id="621" name="Oval 620">
            <a:extLst>
              <a:ext uri="{FF2B5EF4-FFF2-40B4-BE49-F238E27FC236}">
                <a16:creationId xmlns:a16="http://schemas.microsoft.com/office/drawing/2014/main" id="{00000000-0008-0000-0400-00006D020000}"/>
              </a:ext>
            </a:extLst>
          </xdr:cNvPr>
          <xdr:cNvSpPr/>
        </xdr:nvSpPr>
        <xdr:spPr>
          <a:xfrm>
            <a:off x="10617476" y="25305440"/>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76" name="Check Box 492" hidden="1">
                <a:extLst>
                  <a:ext uri="{63B3BB69-23CF-44E3-9099-C40C66FF867C}">
                    <a14:compatExt spid="_x0000_s42476"/>
                  </a:ext>
                  <a:ext uri="{FF2B5EF4-FFF2-40B4-BE49-F238E27FC236}">
                    <a16:creationId xmlns:a16="http://schemas.microsoft.com/office/drawing/2014/main" id="{00000000-0008-0000-0400-0000ECA50000}"/>
                  </a:ext>
                </a:extLst>
              </xdr:cNvPr>
              <xdr:cNvSpPr/>
            </xdr:nvSpPr>
            <xdr:spPr bwMode="auto">
              <a:xfrm>
                <a:off x="10705686" y="25285148"/>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73715</xdr:colOff>
      <xdr:row>82</xdr:row>
      <xdr:rowOff>123825</xdr:rowOff>
    </xdr:from>
    <xdr:to>
      <xdr:col>11</xdr:col>
      <xdr:colOff>523875</xdr:colOff>
      <xdr:row>82</xdr:row>
      <xdr:rowOff>552450</xdr:rowOff>
    </xdr:to>
    <xdr:grpSp>
      <xdr:nvGrpSpPr>
        <xdr:cNvPr id="42678" name="Group 42677">
          <a:extLst>
            <a:ext uri="{FF2B5EF4-FFF2-40B4-BE49-F238E27FC236}">
              <a16:creationId xmlns:a16="http://schemas.microsoft.com/office/drawing/2014/main" id="{00000000-0008-0000-0400-0000B6A60000}"/>
            </a:ext>
          </a:extLst>
        </xdr:cNvPr>
        <xdr:cNvGrpSpPr/>
      </xdr:nvGrpSpPr>
      <xdr:grpSpPr>
        <a:xfrm>
          <a:off x="9338942" y="27235439"/>
          <a:ext cx="450160" cy="428625"/>
          <a:chOff x="11147563" y="25294673"/>
          <a:chExt cx="450160" cy="428625"/>
        </a:xfrm>
      </xdr:grpSpPr>
      <xdr:sp macro="" textlink="">
        <xdr:nvSpPr>
          <xdr:cNvPr id="622" name="Oval 621">
            <a:extLst>
              <a:ext uri="{FF2B5EF4-FFF2-40B4-BE49-F238E27FC236}">
                <a16:creationId xmlns:a16="http://schemas.microsoft.com/office/drawing/2014/main" id="{00000000-0008-0000-0400-00006E020000}"/>
              </a:ext>
            </a:extLst>
          </xdr:cNvPr>
          <xdr:cNvSpPr/>
        </xdr:nvSpPr>
        <xdr:spPr>
          <a:xfrm>
            <a:off x="11147563" y="25305440"/>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77" name="Check Box 493" hidden="1">
                <a:extLst>
                  <a:ext uri="{63B3BB69-23CF-44E3-9099-C40C66FF867C}">
                    <a14:compatExt spid="_x0000_s42477"/>
                  </a:ext>
                  <a:ext uri="{FF2B5EF4-FFF2-40B4-BE49-F238E27FC236}">
                    <a16:creationId xmlns:a16="http://schemas.microsoft.com/office/drawing/2014/main" id="{00000000-0008-0000-0400-0000EDA50000}"/>
                  </a:ext>
                </a:extLst>
              </xdr:cNvPr>
              <xdr:cNvSpPr/>
            </xdr:nvSpPr>
            <xdr:spPr bwMode="auto">
              <a:xfrm>
                <a:off x="11245298" y="25294673"/>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83240</xdr:colOff>
      <xdr:row>83</xdr:row>
      <xdr:rowOff>114300</xdr:rowOff>
    </xdr:from>
    <xdr:to>
      <xdr:col>9</xdr:col>
      <xdr:colOff>523875</xdr:colOff>
      <xdr:row>83</xdr:row>
      <xdr:rowOff>542925</xdr:rowOff>
    </xdr:to>
    <xdr:grpSp>
      <xdr:nvGrpSpPr>
        <xdr:cNvPr id="42675" name="Group 42674">
          <a:extLst>
            <a:ext uri="{FF2B5EF4-FFF2-40B4-BE49-F238E27FC236}">
              <a16:creationId xmlns:a16="http://schemas.microsoft.com/office/drawing/2014/main" id="{00000000-0008-0000-0400-0000B3A60000}"/>
            </a:ext>
          </a:extLst>
        </xdr:cNvPr>
        <xdr:cNvGrpSpPr/>
      </xdr:nvGrpSpPr>
      <xdr:grpSpPr>
        <a:xfrm>
          <a:off x="8188149" y="27814732"/>
          <a:ext cx="440635" cy="428625"/>
          <a:chOff x="10005805" y="25873213"/>
          <a:chExt cx="440635" cy="428625"/>
        </a:xfrm>
      </xdr:grpSpPr>
      <xdr:sp macro="" textlink="">
        <xdr:nvSpPr>
          <xdr:cNvPr id="625" name="Oval 624">
            <a:extLst>
              <a:ext uri="{FF2B5EF4-FFF2-40B4-BE49-F238E27FC236}">
                <a16:creationId xmlns:a16="http://schemas.microsoft.com/office/drawing/2014/main" id="{00000000-0008-0000-0400-000071020000}"/>
              </a:ext>
            </a:extLst>
          </xdr:cNvPr>
          <xdr:cNvSpPr/>
        </xdr:nvSpPr>
        <xdr:spPr>
          <a:xfrm>
            <a:off x="10005805" y="25893505"/>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78" name="Check Box 494" hidden="1">
                <a:extLst>
                  <a:ext uri="{63B3BB69-23CF-44E3-9099-C40C66FF867C}">
                    <a14:compatExt spid="_x0000_s42478"/>
                  </a:ext>
                  <a:ext uri="{FF2B5EF4-FFF2-40B4-BE49-F238E27FC236}">
                    <a16:creationId xmlns:a16="http://schemas.microsoft.com/office/drawing/2014/main" id="{00000000-0008-0000-0400-0000EEA50000}"/>
                  </a:ext>
                </a:extLst>
              </xdr:cNvPr>
              <xdr:cNvSpPr/>
            </xdr:nvSpPr>
            <xdr:spPr bwMode="auto">
              <a:xfrm>
                <a:off x="10103540" y="25873213"/>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73715</xdr:colOff>
      <xdr:row>83</xdr:row>
      <xdr:rowOff>114300</xdr:rowOff>
    </xdr:from>
    <xdr:to>
      <xdr:col>10</xdr:col>
      <xdr:colOff>504825</xdr:colOff>
      <xdr:row>83</xdr:row>
      <xdr:rowOff>542925</xdr:rowOff>
    </xdr:to>
    <xdr:grpSp>
      <xdr:nvGrpSpPr>
        <xdr:cNvPr id="42676" name="Group 42675">
          <a:extLst>
            <a:ext uri="{FF2B5EF4-FFF2-40B4-BE49-F238E27FC236}">
              <a16:creationId xmlns:a16="http://schemas.microsoft.com/office/drawing/2014/main" id="{00000000-0008-0000-0400-0000B4A60000}"/>
            </a:ext>
          </a:extLst>
        </xdr:cNvPr>
        <xdr:cNvGrpSpPr/>
      </xdr:nvGrpSpPr>
      <xdr:grpSpPr>
        <a:xfrm>
          <a:off x="8802079" y="27814732"/>
          <a:ext cx="431110" cy="428625"/>
          <a:chOff x="10617476" y="25873213"/>
          <a:chExt cx="431110" cy="428625"/>
        </a:xfrm>
      </xdr:grpSpPr>
      <xdr:sp macro="" textlink="">
        <xdr:nvSpPr>
          <xdr:cNvPr id="627" name="Oval 626">
            <a:extLst>
              <a:ext uri="{FF2B5EF4-FFF2-40B4-BE49-F238E27FC236}">
                <a16:creationId xmlns:a16="http://schemas.microsoft.com/office/drawing/2014/main" id="{00000000-0008-0000-0400-000073020000}"/>
              </a:ext>
            </a:extLst>
          </xdr:cNvPr>
          <xdr:cNvSpPr/>
        </xdr:nvSpPr>
        <xdr:spPr>
          <a:xfrm>
            <a:off x="10617476" y="25893505"/>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79" name="Check Box 495" hidden="1">
                <a:extLst>
                  <a:ext uri="{63B3BB69-23CF-44E3-9099-C40C66FF867C}">
                    <a14:compatExt spid="_x0000_s42479"/>
                  </a:ext>
                  <a:ext uri="{FF2B5EF4-FFF2-40B4-BE49-F238E27FC236}">
                    <a16:creationId xmlns:a16="http://schemas.microsoft.com/office/drawing/2014/main" id="{00000000-0008-0000-0400-0000EFA50000}"/>
                  </a:ext>
                </a:extLst>
              </xdr:cNvPr>
              <xdr:cNvSpPr/>
            </xdr:nvSpPr>
            <xdr:spPr bwMode="auto">
              <a:xfrm>
                <a:off x="10705686" y="25873213"/>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73715</xdr:colOff>
      <xdr:row>83</xdr:row>
      <xdr:rowOff>114300</xdr:rowOff>
    </xdr:from>
    <xdr:to>
      <xdr:col>11</xdr:col>
      <xdr:colOff>523875</xdr:colOff>
      <xdr:row>83</xdr:row>
      <xdr:rowOff>542925</xdr:rowOff>
    </xdr:to>
    <xdr:grpSp>
      <xdr:nvGrpSpPr>
        <xdr:cNvPr id="42677" name="Group 42676">
          <a:extLst>
            <a:ext uri="{FF2B5EF4-FFF2-40B4-BE49-F238E27FC236}">
              <a16:creationId xmlns:a16="http://schemas.microsoft.com/office/drawing/2014/main" id="{00000000-0008-0000-0400-0000B5A60000}"/>
            </a:ext>
          </a:extLst>
        </xdr:cNvPr>
        <xdr:cNvGrpSpPr/>
      </xdr:nvGrpSpPr>
      <xdr:grpSpPr>
        <a:xfrm>
          <a:off x="9338942" y="27814732"/>
          <a:ext cx="450160" cy="428625"/>
          <a:chOff x="11147563" y="25873213"/>
          <a:chExt cx="450160" cy="428625"/>
        </a:xfrm>
      </xdr:grpSpPr>
      <xdr:sp macro="" textlink="">
        <xdr:nvSpPr>
          <xdr:cNvPr id="628" name="Oval 627">
            <a:extLst>
              <a:ext uri="{FF2B5EF4-FFF2-40B4-BE49-F238E27FC236}">
                <a16:creationId xmlns:a16="http://schemas.microsoft.com/office/drawing/2014/main" id="{00000000-0008-0000-0400-000074020000}"/>
              </a:ext>
            </a:extLst>
          </xdr:cNvPr>
          <xdr:cNvSpPr/>
        </xdr:nvSpPr>
        <xdr:spPr>
          <a:xfrm>
            <a:off x="11147563" y="25893505"/>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80" name="Check Box 496" hidden="1">
                <a:extLst>
                  <a:ext uri="{63B3BB69-23CF-44E3-9099-C40C66FF867C}">
                    <a14:compatExt spid="_x0000_s42480"/>
                  </a:ext>
                  <a:ext uri="{FF2B5EF4-FFF2-40B4-BE49-F238E27FC236}">
                    <a16:creationId xmlns:a16="http://schemas.microsoft.com/office/drawing/2014/main" id="{00000000-0008-0000-0400-0000F0A50000}"/>
                  </a:ext>
                </a:extLst>
              </xdr:cNvPr>
              <xdr:cNvSpPr/>
            </xdr:nvSpPr>
            <xdr:spPr bwMode="auto">
              <a:xfrm>
                <a:off x="11245298" y="25873213"/>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83240</xdr:colOff>
      <xdr:row>84</xdr:row>
      <xdr:rowOff>114300</xdr:rowOff>
    </xdr:from>
    <xdr:to>
      <xdr:col>9</xdr:col>
      <xdr:colOff>523875</xdr:colOff>
      <xdr:row>84</xdr:row>
      <xdr:rowOff>542925</xdr:rowOff>
    </xdr:to>
    <xdr:grpSp>
      <xdr:nvGrpSpPr>
        <xdr:cNvPr id="30" name="Group 29">
          <a:extLst>
            <a:ext uri="{FF2B5EF4-FFF2-40B4-BE49-F238E27FC236}">
              <a16:creationId xmlns:a16="http://schemas.microsoft.com/office/drawing/2014/main" id="{00000000-0008-0000-0400-00001E000000}"/>
            </a:ext>
          </a:extLst>
        </xdr:cNvPr>
        <xdr:cNvGrpSpPr/>
      </xdr:nvGrpSpPr>
      <xdr:grpSpPr>
        <a:xfrm>
          <a:off x="8188149" y="28403550"/>
          <a:ext cx="440635" cy="428625"/>
          <a:chOff x="10005805" y="26461278"/>
          <a:chExt cx="440635" cy="428625"/>
        </a:xfrm>
      </xdr:grpSpPr>
      <xdr:sp macro="" textlink="">
        <xdr:nvSpPr>
          <xdr:cNvPr id="631" name="Oval 630">
            <a:extLst>
              <a:ext uri="{FF2B5EF4-FFF2-40B4-BE49-F238E27FC236}">
                <a16:creationId xmlns:a16="http://schemas.microsoft.com/office/drawing/2014/main" id="{00000000-0008-0000-0400-000077020000}"/>
              </a:ext>
            </a:extLst>
          </xdr:cNvPr>
          <xdr:cNvSpPr/>
        </xdr:nvSpPr>
        <xdr:spPr>
          <a:xfrm>
            <a:off x="10005805" y="26481570"/>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81" name="Check Box 497" hidden="1">
                <a:extLst>
                  <a:ext uri="{63B3BB69-23CF-44E3-9099-C40C66FF867C}">
                    <a14:compatExt spid="_x0000_s42481"/>
                  </a:ext>
                  <a:ext uri="{FF2B5EF4-FFF2-40B4-BE49-F238E27FC236}">
                    <a16:creationId xmlns:a16="http://schemas.microsoft.com/office/drawing/2014/main" id="{00000000-0008-0000-0400-0000F1A50000}"/>
                  </a:ext>
                </a:extLst>
              </xdr:cNvPr>
              <xdr:cNvSpPr/>
            </xdr:nvSpPr>
            <xdr:spPr bwMode="auto">
              <a:xfrm>
                <a:off x="10103540" y="26461278"/>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73715</xdr:colOff>
      <xdr:row>84</xdr:row>
      <xdr:rowOff>104775</xdr:rowOff>
    </xdr:from>
    <xdr:to>
      <xdr:col>10</xdr:col>
      <xdr:colOff>504825</xdr:colOff>
      <xdr:row>84</xdr:row>
      <xdr:rowOff>533400</xdr:rowOff>
    </xdr:to>
    <xdr:grpSp>
      <xdr:nvGrpSpPr>
        <xdr:cNvPr id="29" name="Group 28">
          <a:extLst>
            <a:ext uri="{FF2B5EF4-FFF2-40B4-BE49-F238E27FC236}">
              <a16:creationId xmlns:a16="http://schemas.microsoft.com/office/drawing/2014/main" id="{00000000-0008-0000-0400-00001D000000}"/>
            </a:ext>
          </a:extLst>
        </xdr:cNvPr>
        <xdr:cNvGrpSpPr/>
      </xdr:nvGrpSpPr>
      <xdr:grpSpPr>
        <a:xfrm>
          <a:off x="8802079" y="28394025"/>
          <a:ext cx="431110" cy="428625"/>
          <a:chOff x="10617476" y="26451753"/>
          <a:chExt cx="431110" cy="428625"/>
        </a:xfrm>
      </xdr:grpSpPr>
      <xdr:sp macro="" textlink="">
        <xdr:nvSpPr>
          <xdr:cNvPr id="633" name="Oval 632">
            <a:extLst>
              <a:ext uri="{FF2B5EF4-FFF2-40B4-BE49-F238E27FC236}">
                <a16:creationId xmlns:a16="http://schemas.microsoft.com/office/drawing/2014/main" id="{00000000-0008-0000-0400-000079020000}"/>
              </a:ext>
            </a:extLst>
          </xdr:cNvPr>
          <xdr:cNvSpPr/>
        </xdr:nvSpPr>
        <xdr:spPr>
          <a:xfrm>
            <a:off x="10617476" y="26481570"/>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82" name="Check Box 498" hidden="1">
                <a:extLst>
                  <a:ext uri="{63B3BB69-23CF-44E3-9099-C40C66FF867C}">
                    <a14:compatExt spid="_x0000_s42482"/>
                  </a:ext>
                  <a:ext uri="{FF2B5EF4-FFF2-40B4-BE49-F238E27FC236}">
                    <a16:creationId xmlns:a16="http://schemas.microsoft.com/office/drawing/2014/main" id="{00000000-0008-0000-0400-0000F2A50000}"/>
                  </a:ext>
                </a:extLst>
              </xdr:cNvPr>
              <xdr:cNvSpPr/>
            </xdr:nvSpPr>
            <xdr:spPr bwMode="auto">
              <a:xfrm>
                <a:off x="10705686" y="26451753"/>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73715</xdr:colOff>
      <xdr:row>84</xdr:row>
      <xdr:rowOff>114300</xdr:rowOff>
    </xdr:from>
    <xdr:to>
      <xdr:col>11</xdr:col>
      <xdr:colOff>523875</xdr:colOff>
      <xdr:row>84</xdr:row>
      <xdr:rowOff>542925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9338942" y="28403550"/>
          <a:ext cx="450160" cy="428625"/>
          <a:chOff x="11147563" y="26461278"/>
          <a:chExt cx="450160" cy="428625"/>
        </a:xfrm>
      </xdr:grpSpPr>
      <xdr:sp macro="" textlink="">
        <xdr:nvSpPr>
          <xdr:cNvPr id="634" name="Oval 633">
            <a:extLst>
              <a:ext uri="{FF2B5EF4-FFF2-40B4-BE49-F238E27FC236}">
                <a16:creationId xmlns:a16="http://schemas.microsoft.com/office/drawing/2014/main" id="{00000000-0008-0000-0400-00007A020000}"/>
              </a:ext>
            </a:extLst>
          </xdr:cNvPr>
          <xdr:cNvSpPr/>
        </xdr:nvSpPr>
        <xdr:spPr>
          <a:xfrm>
            <a:off x="11147563" y="26481570"/>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83" name="Check Box 499" hidden="1">
                <a:extLst>
                  <a:ext uri="{63B3BB69-23CF-44E3-9099-C40C66FF867C}">
                    <a14:compatExt spid="_x0000_s42483"/>
                  </a:ext>
                  <a:ext uri="{FF2B5EF4-FFF2-40B4-BE49-F238E27FC236}">
                    <a16:creationId xmlns:a16="http://schemas.microsoft.com/office/drawing/2014/main" id="{00000000-0008-0000-0400-0000F3A50000}"/>
                  </a:ext>
                </a:extLst>
              </xdr:cNvPr>
              <xdr:cNvSpPr/>
            </xdr:nvSpPr>
            <xdr:spPr bwMode="auto">
              <a:xfrm>
                <a:off x="11245298" y="26461278"/>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83240</xdr:colOff>
      <xdr:row>85</xdr:row>
      <xdr:rowOff>114300</xdr:rowOff>
    </xdr:from>
    <xdr:to>
      <xdr:col>9</xdr:col>
      <xdr:colOff>523875</xdr:colOff>
      <xdr:row>85</xdr:row>
      <xdr:rowOff>542925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8188149" y="28992368"/>
          <a:ext cx="440635" cy="428625"/>
          <a:chOff x="10005805" y="27049343"/>
          <a:chExt cx="440635" cy="428625"/>
        </a:xfrm>
      </xdr:grpSpPr>
      <xdr:sp macro="" textlink="">
        <xdr:nvSpPr>
          <xdr:cNvPr id="637" name="Oval 636">
            <a:extLst>
              <a:ext uri="{FF2B5EF4-FFF2-40B4-BE49-F238E27FC236}">
                <a16:creationId xmlns:a16="http://schemas.microsoft.com/office/drawing/2014/main" id="{00000000-0008-0000-0400-00007D020000}"/>
              </a:ext>
            </a:extLst>
          </xdr:cNvPr>
          <xdr:cNvSpPr/>
        </xdr:nvSpPr>
        <xdr:spPr>
          <a:xfrm>
            <a:off x="10005805" y="27069635"/>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84" name="Check Box 500" hidden="1">
                <a:extLst>
                  <a:ext uri="{63B3BB69-23CF-44E3-9099-C40C66FF867C}">
                    <a14:compatExt spid="_x0000_s42484"/>
                  </a:ext>
                  <a:ext uri="{FF2B5EF4-FFF2-40B4-BE49-F238E27FC236}">
                    <a16:creationId xmlns:a16="http://schemas.microsoft.com/office/drawing/2014/main" id="{00000000-0008-0000-0400-0000F4A50000}"/>
                  </a:ext>
                </a:extLst>
              </xdr:cNvPr>
              <xdr:cNvSpPr/>
            </xdr:nvSpPr>
            <xdr:spPr bwMode="auto">
              <a:xfrm>
                <a:off x="10103540" y="27049343"/>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73715</xdr:colOff>
      <xdr:row>85</xdr:row>
      <xdr:rowOff>114300</xdr:rowOff>
    </xdr:from>
    <xdr:to>
      <xdr:col>10</xdr:col>
      <xdr:colOff>504825</xdr:colOff>
      <xdr:row>85</xdr:row>
      <xdr:rowOff>542925</xdr:rowOff>
    </xdr:to>
    <xdr:grpSp>
      <xdr:nvGrpSpPr>
        <xdr:cNvPr id="26" name="Group 25">
          <a:extLst>
            <a:ext uri="{FF2B5EF4-FFF2-40B4-BE49-F238E27FC236}">
              <a16:creationId xmlns:a16="http://schemas.microsoft.com/office/drawing/2014/main" id="{00000000-0008-0000-0400-00001A000000}"/>
            </a:ext>
          </a:extLst>
        </xdr:cNvPr>
        <xdr:cNvGrpSpPr/>
      </xdr:nvGrpSpPr>
      <xdr:grpSpPr>
        <a:xfrm>
          <a:off x="8802079" y="28992368"/>
          <a:ext cx="431110" cy="428625"/>
          <a:chOff x="10617476" y="27049343"/>
          <a:chExt cx="431110" cy="428625"/>
        </a:xfrm>
      </xdr:grpSpPr>
      <xdr:sp macro="" textlink="">
        <xdr:nvSpPr>
          <xdr:cNvPr id="639" name="Oval 638">
            <a:extLst>
              <a:ext uri="{FF2B5EF4-FFF2-40B4-BE49-F238E27FC236}">
                <a16:creationId xmlns:a16="http://schemas.microsoft.com/office/drawing/2014/main" id="{00000000-0008-0000-0400-00007F020000}"/>
              </a:ext>
            </a:extLst>
          </xdr:cNvPr>
          <xdr:cNvSpPr/>
        </xdr:nvSpPr>
        <xdr:spPr>
          <a:xfrm>
            <a:off x="10617476" y="27069635"/>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85" name="Check Box 501" hidden="1">
                <a:extLst>
                  <a:ext uri="{63B3BB69-23CF-44E3-9099-C40C66FF867C}">
                    <a14:compatExt spid="_x0000_s42485"/>
                  </a:ext>
                  <a:ext uri="{FF2B5EF4-FFF2-40B4-BE49-F238E27FC236}">
                    <a16:creationId xmlns:a16="http://schemas.microsoft.com/office/drawing/2014/main" id="{00000000-0008-0000-0400-0000F5A50000}"/>
                  </a:ext>
                </a:extLst>
              </xdr:cNvPr>
              <xdr:cNvSpPr/>
            </xdr:nvSpPr>
            <xdr:spPr bwMode="auto">
              <a:xfrm>
                <a:off x="10705686" y="27049343"/>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73715</xdr:colOff>
      <xdr:row>85</xdr:row>
      <xdr:rowOff>114300</xdr:rowOff>
    </xdr:from>
    <xdr:to>
      <xdr:col>11</xdr:col>
      <xdr:colOff>504825</xdr:colOff>
      <xdr:row>85</xdr:row>
      <xdr:rowOff>542925</xdr:rowOff>
    </xdr:to>
    <xdr:grpSp>
      <xdr:nvGrpSpPr>
        <xdr:cNvPr id="27" name="Group 26">
          <a:extLst>
            <a:ext uri="{FF2B5EF4-FFF2-40B4-BE49-F238E27FC236}">
              <a16:creationId xmlns:a16="http://schemas.microsoft.com/office/drawing/2014/main" id="{00000000-0008-0000-0400-00001B000000}"/>
            </a:ext>
          </a:extLst>
        </xdr:cNvPr>
        <xdr:cNvGrpSpPr/>
      </xdr:nvGrpSpPr>
      <xdr:grpSpPr>
        <a:xfrm>
          <a:off x="9338942" y="28992368"/>
          <a:ext cx="431110" cy="428625"/>
          <a:chOff x="11147563" y="27049343"/>
          <a:chExt cx="431110" cy="428625"/>
        </a:xfrm>
      </xdr:grpSpPr>
      <xdr:sp macro="" textlink="">
        <xdr:nvSpPr>
          <xdr:cNvPr id="640" name="Oval 639">
            <a:extLst>
              <a:ext uri="{FF2B5EF4-FFF2-40B4-BE49-F238E27FC236}">
                <a16:creationId xmlns:a16="http://schemas.microsoft.com/office/drawing/2014/main" id="{00000000-0008-0000-0400-000080020000}"/>
              </a:ext>
            </a:extLst>
          </xdr:cNvPr>
          <xdr:cNvSpPr/>
        </xdr:nvSpPr>
        <xdr:spPr>
          <a:xfrm>
            <a:off x="11147563" y="27069635"/>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86" name="Check Box 502" hidden="1">
                <a:extLst>
                  <a:ext uri="{63B3BB69-23CF-44E3-9099-C40C66FF867C}">
                    <a14:compatExt spid="_x0000_s42486"/>
                  </a:ext>
                  <a:ext uri="{FF2B5EF4-FFF2-40B4-BE49-F238E27FC236}">
                    <a16:creationId xmlns:a16="http://schemas.microsoft.com/office/drawing/2014/main" id="{00000000-0008-0000-0400-0000F6A50000}"/>
                  </a:ext>
                </a:extLst>
              </xdr:cNvPr>
              <xdr:cNvSpPr/>
            </xdr:nvSpPr>
            <xdr:spPr bwMode="auto">
              <a:xfrm>
                <a:off x="11235773" y="27049343"/>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73714</xdr:colOff>
      <xdr:row>92</xdr:row>
      <xdr:rowOff>116787</xdr:rowOff>
    </xdr:from>
    <xdr:to>
      <xdr:col>10</xdr:col>
      <xdr:colOff>504825</xdr:colOff>
      <xdr:row>92</xdr:row>
      <xdr:rowOff>571504</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8802078" y="30787287"/>
          <a:ext cx="431111" cy="454717"/>
          <a:chOff x="10617475" y="28832591"/>
          <a:chExt cx="431111" cy="454717"/>
        </a:xfrm>
      </xdr:grpSpPr>
      <xdr:sp macro="" textlink="">
        <xdr:nvSpPr>
          <xdr:cNvPr id="644" name="Oval 643">
            <a:extLst>
              <a:ext uri="{FF2B5EF4-FFF2-40B4-BE49-F238E27FC236}">
                <a16:creationId xmlns:a16="http://schemas.microsoft.com/office/drawing/2014/main" id="{00000000-0008-0000-0400-000084020000}"/>
              </a:ext>
            </a:extLst>
          </xdr:cNvPr>
          <xdr:cNvSpPr/>
        </xdr:nvSpPr>
        <xdr:spPr>
          <a:xfrm>
            <a:off x="10617475" y="28866961"/>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87" name="Check Box 503" hidden="1">
                <a:extLst>
                  <a:ext uri="{63B3BB69-23CF-44E3-9099-C40C66FF867C}">
                    <a14:compatExt spid="_x0000_s42487"/>
                  </a:ext>
                  <a:ext uri="{FF2B5EF4-FFF2-40B4-BE49-F238E27FC236}">
                    <a16:creationId xmlns:a16="http://schemas.microsoft.com/office/drawing/2014/main" id="{00000000-0008-0000-0400-0000F7A50000}"/>
                  </a:ext>
                </a:extLst>
              </xdr:cNvPr>
              <xdr:cNvSpPr/>
            </xdr:nvSpPr>
            <xdr:spPr bwMode="auto">
              <a:xfrm>
                <a:off x="10705686" y="28832591"/>
                <a:ext cx="342900" cy="4547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83239</xdr:colOff>
      <xdr:row>92</xdr:row>
      <xdr:rowOff>91939</xdr:rowOff>
    </xdr:from>
    <xdr:to>
      <xdr:col>9</xdr:col>
      <xdr:colOff>523875</xdr:colOff>
      <xdr:row>92</xdr:row>
      <xdr:rowOff>588069</xdr:rowOff>
    </xdr:to>
    <xdr:grpSp>
      <xdr:nvGrpSpPr>
        <xdr:cNvPr id="21" name="Group 20">
          <a:extLst>
            <a:ext uri="{FF2B5EF4-FFF2-40B4-BE49-F238E27FC236}">
              <a16:creationId xmlns:a16="http://schemas.microsoft.com/office/drawing/2014/main" id="{00000000-0008-0000-0400-000015000000}"/>
            </a:ext>
          </a:extLst>
        </xdr:cNvPr>
        <xdr:cNvGrpSpPr/>
      </xdr:nvGrpSpPr>
      <xdr:grpSpPr>
        <a:xfrm>
          <a:off x="8188148" y="30762439"/>
          <a:ext cx="440636" cy="496130"/>
          <a:chOff x="10005804" y="28807743"/>
          <a:chExt cx="440636" cy="496130"/>
        </a:xfrm>
      </xdr:grpSpPr>
      <xdr:sp macro="" textlink="">
        <xdr:nvSpPr>
          <xdr:cNvPr id="643" name="Oval 642">
            <a:extLst>
              <a:ext uri="{FF2B5EF4-FFF2-40B4-BE49-F238E27FC236}">
                <a16:creationId xmlns:a16="http://schemas.microsoft.com/office/drawing/2014/main" id="{00000000-0008-0000-0400-000083020000}"/>
              </a:ext>
            </a:extLst>
          </xdr:cNvPr>
          <xdr:cNvSpPr/>
        </xdr:nvSpPr>
        <xdr:spPr>
          <a:xfrm>
            <a:off x="10005804" y="28866961"/>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88" name="Check Box 504" hidden="1">
                <a:extLst>
                  <a:ext uri="{63B3BB69-23CF-44E3-9099-C40C66FF867C}">
                    <a14:compatExt spid="_x0000_s42488"/>
                  </a:ext>
                  <a:ext uri="{FF2B5EF4-FFF2-40B4-BE49-F238E27FC236}">
                    <a16:creationId xmlns:a16="http://schemas.microsoft.com/office/drawing/2014/main" id="{00000000-0008-0000-0400-0000F8A50000}"/>
                  </a:ext>
                </a:extLst>
              </xdr:cNvPr>
              <xdr:cNvSpPr/>
            </xdr:nvSpPr>
            <xdr:spPr bwMode="auto">
              <a:xfrm>
                <a:off x="10094015" y="28807743"/>
                <a:ext cx="352425" cy="4961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83239</xdr:colOff>
      <xdr:row>93</xdr:row>
      <xdr:rowOff>50104</xdr:rowOff>
    </xdr:from>
    <xdr:to>
      <xdr:col>9</xdr:col>
      <xdr:colOff>523875</xdr:colOff>
      <xdr:row>94</xdr:row>
      <xdr:rowOff>629472</xdr:rowOff>
    </xdr:to>
    <xdr:grpSp>
      <xdr:nvGrpSpPr>
        <xdr:cNvPr id="17" name="Group 16">
          <a:extLst>
            <a:ext uri="{FF2B5EF4-FFF2-40B4-BE49-F238E27FC236}">
              <a16:creationId xmlns:a16="http://schemas.microsoft.com/office/drawing/2014/main" id="{00000000-0008-0000-0400-000011000000}"/>
            </a:ext>
          </a:extLst>
        </xdr:cNvPr>
        <xdr:cNvGrpSpPr/>
      </xdr:nvGrpSpPr>
      <xdr:grpSpPr>
        <a:xfrm>
          <a:off x="8188148" y="31794331"/>
          <a:ext cx="440636" cy="778527"/>
          <a:chOff x="10005804" y="29536522"/>
          <a:chExt cx="440636" cy="836129"/>
        </a:xfrm>
      </xdr:grpSpPr>
      <xdr:sp macro="" textlink="">
        <xdr:nvSpPr>
          <xdr:cNvPr id="648" name="Oval 647">
            <a:extLst>
              <a:ext uri="{FF2B5EF4-FFF2-40B4-BE49-F238E27FC236}">
                <a16:creationId xmlns:a16="http://schemas.microsoft.com/office/drawing/2014/main" id="{00000000-0008-0000-0400-000088020000}"/>
              </a:ext>
            </a:extLst>
          </xdr:cNvPr>
          <xdr:cNvSpPr/>
        </xdr:nvSpPr>
        <xdr:spPr>
          <a:xfrm>
            <a:off x="10005804" y="29751130"/>
            <a:ext cx="390525" cy="400050"/>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91" name="Check Box 507" hidden="1">
                <a:extLst>
                  <a:ext uri="{63B3BB69-23CF-44E3-9099-C40C66FF867C}">
                    <a14:compatExt spid="_x0000_s42491"/>
                  </a:ext>
                  <a:ext uri="{FF2B5EF4-FFF2-40B4-BE49-F238E27FC236}">
                    <a16:creationId xmlns:a16="http://schemas.microsoft.com/office/drawing/2014/main" id="{00000000-0008-0000-0400-0000FBA50000}"/>
                  </a:ext>
                </a:extLst>
              </xdr:cNvPr>
              <xdr:cNvSpPr/>
            </xdr:nvSpPr>
            <xdr:spPr bwMode="auto">
              <a:xfrm>
                <a:off x="10103540" y="29536522"/>
                <a:ext cx="342900" cy="836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83239</xdr:colOff>
      <xdr:row>95</xdr:row>
      <xdr:rowOff>98148</xdr:rowOff>
    </xdr:from>
    <xdr:to>
      <xdr:col>9</xdr:col>
      <xdr:colOff>523875</xdr:colOff>
      <xdr:row>96</xdr:row>
      <xdr:rowOff>447260</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8188148" y="33115262"/>
          <a:ext cx="440636" cy="548271"/>
          <a:chOff x="10005804" y="30678613"/>
          <a:chExt cx="440636" cy="564458"/>
        </a:xfrm>
      </xdr:grpSpPr>
      <xdr:sp macro="" textlink="">
        <xdr:nvSpPr>
          <xdr:cNvPr id="654" name="Oval 653">
            <a:extLst>
              <a:ext uri="{FF2B5EF4-FFF2-40B4-BE49-F238E27FC236}">
                <a16:creationId xmlns:a16="http://schemas.microsoft.com/office/drawing/2014/main" id="{00000000-0008-0000-0400-00008E020000}"/>
              </a:ext>
            </a:extLst>
          </xdr:cNvPr>
          <xdr:cNvSpPr/>
        </xdr:nvSpPr>
        <xdr:spPr>
          <a:xfrm>
            <a:off x="10005804" y="30769514"/>
            <a:ext cx="390525" cy="404982"/>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92" name="Check Box 508" hidden="1">
                <a:extLst>
                  <a:ext uri="{63B3BB69-23CF-44E3-9099-C40C66FF867C}">
                    <a14:compatExt spid="_x0000_s42492"/>
                  </a:ext>
                  <a:ext uri="{FF2B5EF4-FFF2-40B4-BE49-F238E27FC236}">
                    <a16:creationId xmlns:a16="http://schemas.microsoft.com/office/drawing/2014/main" id="{00000000-0008-0000-0400-0000FCA50000}"/>
                  </a:ext>
                </a:extLst>
              </xdr:cNvPr>
              <xdr:cNvSpPr/>
            </xdr:nvSpPr>
            <xdr:spPr bwMode="auto">
              <a:xfrm>
                <a:off x="10094015" y="30678613"/>
                <a:ext cx="352425" cy="5644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73714</xdr:colOff>
      <xdr:row>95</xdr:row>
      <xdr:rowOff>96906</xdr:rowOff>
    </xdr:from>
    <xdr:to>
      <xdr:col>10</xdr:col>
      <xdr:colOff>504825</xdr:colOff>
      <xdr:row>96</xdr:row>
      <xdr:rowOff>455543</xdr:rowOff>
    </xdr:to>
    <xdr:grpSp>
      <xdr:nvGrpSpPr>
        <xdr:cNvPr id="14" name="Group 13">
          <a:extLst>
            <a:ext uri="{FF2B5EF4-FFF2-40B4-BE49-F238E27FC236}">
              <a16:creationId xmlns:a16="http://schemas.microsoft.com/office/drawing/2014/main" id="{00000000-0008-0000-0400-00000E000000}"/>
            </a:ext>
          </a:extLst>
        </xdr:cNvPr>
        <xdr:cNvGrpSpPr/>
      </xdr:nvGrpSpPr>
      <xdr:grpSpPr>
        <a:xfrm>
          <a:off x="8802078" y="33114020"/>
          <a:ext cx="431111" cy="557796"/>
          <a:chOff x="10617475" y="30676677"/>
          <a:chExt cx="431111" cy="573986"/>
        </a:xfrm>
      </xdr:grpSpPr>
      <xdr:sp macro="" textlink="">
        <xdr:nvSpPr>
          <xdr:cNvPr id="656" name="Oval 655">
            <a:extLst>
              <a:ext uri="{FF2B5EF4-FFF2-40B4-BE49-F238E27FC236}">
                <a16:creationId xmlns:a16="http://schemas.microsoft.com/office/drawing/2014/main" id="{00000000-0008-0000-0400-000090020000}"/>
              </a:ext>
            </a:extLst>
          </xdr:cNvPr>
          <xdr:cNvSpPr/>
        </xdr:nvSpPr>
        <xdr:spPr>
          <a:xfrm>
            <a:off x="10617475" y="30769514"/>
            <a:ext cx="390525" cy="404982"/>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93" name="Check Box 509" hidden="1">
                <a:extLst>
                  <a:ext uri="{63B3BB69-23CF-44E3-9099-C40C66FF867C}">
                    <a14:compatExt spid="_x0000_s42493"/>
                  </a:ext>
                  <a:ext uri="{FF2B5EF4-FFF2-40B4-BE49-F238E27FC236}">
                    <a16:creationId xmlns:a16="http://schemas.microsoft.com/office/drawing/2014/main" id="{00000000-0008-0000-0400-0000FDA50000}"/>
                  </a:ext>
                </a:extLst>
              </xdr:cNvPr>
              <xdr:cNvSpPr/>
            </xdr:nvSpPr>
            <xdr:spPr bwMode="auto">
              <a:xfrm>
                <a:off x="10705686" y="30676677"/>
                <a:ext cx="342900" cy="573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73714</xdr:colOff>
      <xdr:row>95</xdr:row>
      <xdr:rowOff>105188</xdr:rowOff>
    </xdr:from>
    <xdr:to>
      <xdr:col>11</xdr:col>
      <xdr:colOff>497784</xdr:colOff>
      <xdr:row>96</xdr:row>
      <xdr:rowOff>463825</xdr:rowOff>
    </xdr:to>
    <xdr:grpSp>
      <xdr:nvGrpSpPr>
        <xdr:cNvPr id="15" name="Group 14">
          <a:extLst>
            <a:ext uri="{FF2B5EF4-FFF2-40B4-BE49-F238E27FC236}">
              <a16:creationId xmlns:a16="http://schemas.microsoft.com/office/drawing/2014/main" id="{00000000-0008-0000-0400-00000F000000}"/>
            </a:ext>
          </a:extLst>
        </xdr:cNvPr>
        <xdr:cNvGrpSpPr/>
      </xdr:nvGrpSpPr>
      <xdr:grpSpPr>
        <a:xfrm>
          <a:off x="9338941" y="33122302"/>
          <a:ext cx="424070" cy="557796"/>
          <a:chOff x="11147562" y="30684968"/>
          <a:chExt cx="424070" cy="573986"/>
        </a:xfrm>
      </xdr:grpSpPr>
      <xdr:sp macro="" textlink="">
        <xdr:nvSpPr>
          <xdr:cNvPr id="657" name="Oval 656">
            <a:extLst>
              <a:ext uri="{FF2B5EF4-FFF2-40B4-BE49-F238E27FC236}">
                <a16:creationId xmlns:a16="http://schemas.microsoft.com/office/drawing/2014/main" id="{00000000-0008-0000-0400-000091020000}"/>
              </a:ext>
            </a:extLst>
          </xdr:cNvPr>
          <xdr:cNvSpPr/>
        </xdr:nvSpPr>
        <xdr:spPr>
          <a:xfrm>
            <a:off x="11147562" y="30769514"/>
            <a:ext cx="390525" cy="404982"/>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94" name="Check Box 510" hidden="1">
                <a:extLst>
                  <a:ext uri="{63B3BB69-23CF-44E3-9099-C40C66FF867C}">
                    <a14:compatExt spid="_x0000_s42494"/>
                  </a:ext>
                  <a:ext uri="{FF2B5EF4-FFF2-40B4-BE49-F238E27FC236}">
                    <a16:creationId xmlns:a16="http://schemas.microsoft.com/office/drawing/2014/main" id="{00000000-0008-0000-0400-0000FEA50000}"/>
                  </a:ext>
                </a:extLst>
              </xdr:cNvPr>
              <xdr:cNvSpPr/>
            </xdr:nvSpPr>
            <xdr:spPr bwMode="auto">
              <a:xfrm>
                <a:off x="11228732" y="30684968"/>
                <a:ext cx="342900" cy="573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83239</xdr:colOff>
      <xdr:row>99</xdr:row>
      <xdr:rowOff>75369</xdr:rowOff>
    </xdr:from>
    <xdr:to>
      <xdr:col>9</xdr:col>
      <xdr:colOff>523875</xdr:colOff>
      <xdr:row>99</xdr:row>
      <xdr:rowOff>621193</xdr:rowOff>
    </xdr:to>
    <xdr:grpSp>
      <xdr:nvGrpSpPr>
        <xdr:cNvPr id="9" name="Group 8">
          <a:extLst>
            <a:ext uri="{FF2B5EF4-FFF2-40B4-BE49-F238E27FC236}">
              <a16:creationId xmlns:a16="http://schemas.microsoft.com/office/drawing/2014/main" id="{00000000-0008-0000-0400-000009000000}"/>
            </a:ext>
          </a:extLst>
        </xdr:cNvPr>
        <xdr:cNvGrpSpPr/>
      </xdr:nvGrpSpPr>
      <xdr:grpSpPr>
        <a:xfrm>
          <a:off x="8188148" y="34625142"/>
          <a:ext cx="440636" cy="545824"/>
          <a:chOff x="10005804" y="31781195"/>
          <a:chExt cx="440636" cy="545824"/>
        </a:xfrm>
      </xdr:grpSpPr>
      <xdr:sp macro="" textlink="">
        <xdr:nvSpPr>
          <xdr:cNvPr id="660" name="Oval 659">
            <a:extLst>
              <a:ext uri="{FF2B5EF4-FFF2-40B4-BE49-F238E27FC236}">
                <a16:creationId xmlns:a16="http://schemas.microsoft.com/office/drawing/2014/main" id="{00000000-0008-0000-0400-000094020000}"/>
              </a:ext>
            </a:extLst>
          </xdr:cNvPr>
          <xdr:cNvSpPr/>
        </xdr:nvSpPr>
        <xdr:spPr>
          <a:xfrm>
            <a:off x="10005804" y="31856983"/>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95" name="Check Box 511" hidden="1">
                <a:extLst>
                  <a:ext uri="{63B3BB69-23CF-44E3-9099-C40C66FF867C}">
                    <a14:compatExt spid="_x0000_s42495"/>
                  </a:ext>
                  <a:ext uri="{FF2B5EF4-FFF2-40B4-BE49-F238E27FC236}">
                    <a16:creationId xmlns:a16="http://schemas.microsoft.com/office/drawing/2014/main" id="{00000000-0008-0000-0400-0000FFA50000}"/>
                  </a:ext>
                </a:extLst>
              </xdr:cNvPr>
              <xdr:cNvSpPr/>
            </xdr:nvSpPr>
            <xdr:spPr bwMode="auto">
              <a:xfrm>
                <a:off x="10103540" y="31781195"/>
                <a:ext cx="342900" cy="545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73714</xdr:colOff>
      <xdr:row>99</xdr:row>
      <xdr:rowOff>75369</xdr:rowOff>
    </xdr:from>
    <xdr:to>
      <xdr:col>10</xdr:col>
      <xdr:colOff>523875</xdr:colOff>
      <xdr:row>99</xdr:row>
      <xdr:rowOff>621193</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8802078" y="34625142"/>
          <a:ext cx="450161" cy="545824"/>
          <a:chOff x="10617475" y="31781195"/>
          <a:chExt cx="450161" cy="545824"/>
        </a:xfrm>
      </xdr:grpSpPr>
      <xdr:sp macro="" textlink="">
        <xdr:nvSpPr>
          <xdr:cNvPr id="662" name="Oval 661">
            <a:extLst>
              <a:ext uri="{FF2B5EF4-FFF2-40B4-BE49-F238E27FC236}">
                <a16:creationId xmlns:a16="http://schemas.microsoft.com/office/drawing/2014/main" id="{00000000-0008-0000-0400-000096020000}"/>
              </a:ext>
            </a:extLst>
          </xdr:cNvPr>
          <xdr:cNvSpPr/>
        </xdr:nvSpPr>
        <xdr:spPr>
          <a:xfrm>
            <a:off x="10617475" y="31856983"/>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96" name="Check Box 512" hidden="1">
                <a:extLst>
                  <a:ext uri="{63B3BB69-23CF-44E3-9099-C40C66FF867C}">
                    <a14:compatExt spid="_x0000_s42496"/>
                  </a:ext>
                  <a:ext uri="{FF2B5EF4-FFF2-40B4-BE49-F238E27FC236}">
                    <a16:creationId xmlns:a16="http://schemas.microsoft.com/office/drawing/2014/main" id="{00000000-0008-0000-0400-000000A60000}"/>
                  </a:ext>
                </a:extLst>
              </xdr:cNvPr>
              <xdr:cNvSpPr/>
            </xdr:nvSpPr>
            <xdr:spPr bwMode="auto">
              <a:xfrm>
                <a:off x="10715211" y="31781195"/>
                <a:ext cx="352425" cy="545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73714</xdr:colOff>
      <xdr:row>99</xdr:row>
      <xdr:rowOff>84894</xdr:rowOff>
    </xdr:from>
    <xdr:to>
      <xdr:col>11</xdr:col>
      <xdr:colOff>523875</xdr:colOff>
      <xdr:row>99</xdr:row>
      <xdr:rowOff>621193</xdr:rowOff>
    </xdr:to>
    <xdr:grpSp>
      <xdr:nvGrpSpPr>
        <xdr:cNvPr id="11" name="Group 10">
          <a:extLst>
            <a:ext uri="{FF2B5EF4-FFF2-40B4-BE49-F238E27FC236}">
              <a16:creationId xmlns:a16="http://schemas.microsoft.com/office/drawing/2014/main" id="{00000000-0008-0000-0400-00000B000000}"/>
            </a:ext>
          </a:extLst>
        </xdr:cNvPr>
        <xdr:cNvGrpSpPr/>
      </xdr:nvGrpSpPr>
      <xdr:grpSpPr>
        <a:xfrm>
          <a:off x="9338941" y="34634667"/>
          <a:ext cx="450161" cy="536299"/>
          <a:chOff x="11147562" y="31790720"/>
          <a:chExt cx="450161" cy="536299"/>
        </a:xfrm>
      </xdr:grpSpPr>
      <xdr:sp macro="" textlink="">
        <xdr:nvSpPr>
          <xdr:cNvPr id="663" name="Oval 662">
            <a:extLst>
              <a:ext uri="{FF2B5EF4-FFF2-40B4-BE49-F238E27FC236}">
                <a16:creationId xmlns:a16="http://schemas.microsoft.com/office/drawing/2014/main" id="{00000000-0008-0000-0400-000097020000}"/>
              </a:ext>
            </a:extLst>
          </xdr:cNvPr>
          <xdr:cNvSpPr/>
        </xdr:nvSpPr>
        <xdr:spPr>
          <a:xfrm>
            <a:off x="11147562" y="31856983"/>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97" name="Check Box 513" hidden="1">
                <a:extLst>
                  <a:ext uri="{63B3BB69-23CF-44E3-9099-C40C66FF867C}">
                    <a14:compatExt spid="_x0000_s42497"/>
                  </a:ext>
                  <a:ext uri="{FF2B5EF4-FFF2-40B4-BE49-F238E27FC236}">
                    <a16:creationId xmlns:a16="http://schemas.microsoft.com/office/drawing/2014/main" id="{00000000-0008-0000-0400-000001A60000}"/>
                  </a:ext>
                </a:extLst>
              </xdr:cNvPr>
              <xdr:cNvSpPr/>
            </xdr:nvSpPr>
            <xdr:spPr bwMode="auto">
              <a:xfrm>
                <a:off x="11245298" y="31790720"/>
                <a:ext cx="352425" cy="5362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73714</xdr:colOff>
      <xdr:row>92</xdr:row>
      <xdr:rowOff>94423</xdr:rowOff>
    </xdr:from>
    <xdr:to>
      <xdr:col>11</xdr:col>
      <xdr:colOff>504825</xdr:colOff>
      <xdr:row>92</xdr:row>
      <xdr:rowOff>588069</xdr:rowOff>
    </xdr:to>
    <xdr:grpSp>
      <xdr:nvGrpSpPr>
        <xdr:cNvPr id="23" name="Group 22">
          <a:extLst>
            <a:ext uri="{FF2B5EF4-FFF2-40B4-BE49-F238E27FC236}">
              <a16:creationId xmlns:a16="http://schemas.microsoft.com/office/drawing/2014/main" id="{00000000-0008-0000-0400-000017000000}"/>
            </a:ext>
          </a:extLst>
        </xdr:cNvPr>
        <xdr:cNvGrpSpPr/>
      </xdr:nvGrpSpPr>
      <xdr:grpSpPr>
        <a:xfrm>
          <a:off x="9338941" y="30764923"/>
          <a:ext cx="431111" cy="493646"/>
          <a:chOff x="11147562" y="28810227"/>
          <a:chExt cx="431111" cy="493646"/>
        </a:xfrm>
      </xdr:grpSpPr>
      <xdr:sp macro="" textlink="">
        <xdr:nvSpPr>
          <xdr:cNvPr id="645" name="Oval 644">
            <a:extLst>
              <a:ext uri="{FF2B5EF4-FFF2-40B4-BE49-F238E27FC236}">
                <a16:creationId xmlns:a16="http://schemas.microsoft.com/office/drawing/2014/main" id="{00000000-0008-0000-0400-000085020000}"/>
              </a:ext>
            </a:extLst>
          </xdr:cNvPr>
          <xdr:cNvSpPr/>
        </xdr:nvSpPr>
        <xdr:spPr>
          <a:xfrm>
            <a:off x="11147562" y="28866961"/>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98" name="Check Box 514" hidden="1">
                <a:extLst>
                  <a:ext uri="{63B3BB69-23CF-44E3-9099-C40C66FF867C}">
                    <a14:compatExt spid="_x0000_s42498"/>
                  </a:ext>
                  <a:ext uri="{FF2B5EF4-FFF2-40B4-BE49-F238E27FC236}">
                    <a16:creationId xmlns:a16="http://schemas.microsoft.com/office/drawing/2014/main" id="{00000000-0008-0000-0400-000002A60000}"/>
                  </a:ext>
                </a:extLst>
              </xdr:cNvPr>
              <xdr:cNvSpPr/>
            </xdr:nvSpPr>
            <xdr:spPr bwMode="auto">
              <a:xfrm>
                <a:off x="11235773" y="28810227"/>
                <a:ext cx="342900" cy="4936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73714</xdr:colOff>
      <xdr:row>93</xdr:row>
      <xdr:rowOff>59215</xdr:rowOff>
    </xdr:from>
    <xdr:to>
      <xdr:col>10</xdr:col>
      <xdr:colOff>504825</xdr:colOff>
      <xdr:row>94</xdr:row>
      <xdr:rowOff>629472</xdr:rowOff>
    </xdr:to>
    <xdr:grpSp>
      <xdr:nvGrpSpPr>
        <xdr:cNvPr id="18" name="Group 17">
          <a:extLst>
            <a:ext uri="{FF2B5EF4-FFF2-40B4-BE49-F238E27FC236}">
              <a16:creationId xmlns:a16="http://schemas.microsoft.com/office/drawing/2014/main" id="{00000000-0008-0000-0400-000012000000}"/>
            </a:ext>
          </a:extLst>
        </xdr:cNvPr>
        <xdr:cNvGrpSpPr/>
      </xdr:nvGrpSpPr>
      <xdr:grpSpPr>
        <a:xfrm>
          <a:off x="8802078" y="31803442"/>
          <a:ext cx="431111" cy="769416"/>
          <a:chOff x="10617475" y="29545464"/>
          <a:chExt cx="431111" cy="827019"/>
        </a:xfrm>
      </xdr:grpSpPr>
      <xdr:sp macro="" textlink="">
        <xdr:nvSpPr>
          <xdr:cNvPr id="650" name="Oval 649">
            <a:extLst>
              <a:ext uri="{FF2B5EF4-FFF2-40B4-BE49-F238E27FC236}">
                <a16:creationId xmlns:a16="http://schemas.microsoft.com/office/drawing/2014/main" id="{00000000-0008-0000-0400-00008A020000}"/>
              </a:ext>
            </a:extLst>
          </xdr:cNvPr>
          <xdr:cNvSpPr/>
        </xdr:nvSpPr>
        <xdr:spPr>
          <a:xfrm>
            <a:off x="10617475" y="29751130"/>
            <a:ext cx="390525" cy="400050"/>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90" name="Check Box 506" hidden="1">
                <a:extLst>
                  <a:ext uri="{63B3BB69-23CF-44E3-9099-C40C66FF867C}">
                    <a14:compatExt spid="_x0000_s42490"/>
                  </a:ext>
                  <a:ext uri="{FF2B5EF4-FFF2-40B4-BE49-F238E27FC236}">
                    <a16:creationId xmlns:a16="http://schemas.microsoft.com/office/drawing/2014/main" id="{00000000-0008-0000-0400-0000FAA50000}"/>
                  </a:ext>
                </a:extLst>
              </xdr:cNvPr>
              <xdr:cNvSpPr/>
            </xdr:nvSpPr>
            <xdr:spPr bwMode="auto">
              <a:xfrm>
                <a:off x="10705686" y="29545464"/>
                <a:ext cx="342900" cy="8270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73714</xdr:colOff>
      <xdr:row>93</xdr:row>
      <xdr:rowOff>59215</xdr:rowOff>
    </xdr:from>
    <xdr:to>
      <xdr:col>11</xdr:col>
      <xdr:colOff>514350</xdr:colOff>
      <xdr:row>94</xdr:row>
      <xdr:rowOff>629472</xdr:rowOff>
    </xdr:to>
    <xdr:grpSp>
      <xdr:nvGrpSpPr>
        <xdr:cNvPr id="617" name="Group 616">
          <a:extLst>
            <a:ext uri="{FF2B5EF4-FFF2-40B4-BE49-F238E27FC236}">
              <a16:creationId xmlns:a16="http://schemas.microsoft.com/office/drawing/2014/main" id="{00000000-0008-0000-0400-000069020000}"/>
            </a:ext>
          </a:extLst>
        </xdr:cNvPr>
        <xdr:cNvGrpSpPr/>
      </xdr:nvGrpSpPr>
      <xdr:grpSpPr>
        <a:xfrm>
          <a:off x="9338941" y="31803442"/>
          <a:ext cx="440636" cy="769416"/>
          <a:chOff x="11147562" y="29545464"/>
          <a:chExt cx="440636" cy="827019"/>
        </a:xfrm>
      </xdr:grpSpPr>
      <xdr:sp macro="" textlink="">
        <xdr:nvSpPr>
          <xdr:cNvPr id="651" name="Oval 650">
            <a:extLst>
              <a:ext uri="{FF2B5EF4-FFF2-40B4-BE49-F238E27FC236}">
                <a16:creationId xmlns:a16="http://schemas.microsoft.com/office/drawing/2014/main" id="{00000000-0008-0000-0400-00008B020000}"/>
              </a:ext>
            </a:extLst>
          </xdr:cNvPr>
          <xdr:cNvSpPr/>
        </xdr:nvSpPr>
        <xdr:spPr>
          <a:xfrm>
            <a:off x="11147562" y="29751130"/>
            <a:ext cx="390525" cy="400050"/>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499" name="Check Box 515" hidden="1">
                <a:extLst>
                  <a:ext uri="{63B3BB69-23CF-44E3-9099-C40C66FF867C}">
                    <a14:compatExt spid="_x0000_s42499"/>
                  </a:ext>
                  <a:ext uri="{FF2B5EF4-FFF2-40B4-BE49-F238E27FC236}">
                    <a16:creationId xmlns:a16="http://schemas.microsoft.com/office/drawing/2014/main" id="{00000000-0008-0000-0400-000003A60000}"/>
                  </a:ext>
                </a:extLst>
              </xdr:cNvPr>
              <xdr:cNvSpPr/>
            </xdr:nvSpPr>
            <xdr:spPr bwMode="auto">
              <a:xfrm>
                <a:off x="11245298" y="29545464"/>
                <a:ext cx="342900" cy="8270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85047</xdr:colOff>
      <xdr:row>104</xdr:row>
      <xdr:rowOff>89452</xdr:rowOff>
    </xdr:from>
    <xdr:to>
      <xdr:col>9</xdr:col>
      <xdr:colOff>514350</xdr:colOff>
      <xdr:row>105</xdr:row>
      <xdr:rowOff>1880152</xdr:rowOff>
    </xdr:to>
    <xdr:grpSp>
      <xdr:nvGrpSpPr>
        <xdr:cNvPr id="5" name="Group 4">
          <a:extLst>
            <a:ext uri="{FF2B5EF4-FFF2-40B4-BE49-F238E27FC236}">
              <a16:creationId xmlns:a16="http://schemas.microsoft.com/office/drawing/2014/main" id="{00000000-0008-0000-0400-000005000000}"/>
            </a:ext>
          </a:extLst>
        </xdr:cNvPr>
        <xdr:cNvGrpSpPr/>
      </xdr:nvGrpSpPr>
      <xdr:grpSpPr>
        <a:xfrm>
          <a:off x="8189956" y="37332202"/>
          <a:ext cx="429303" cy="1981200"/>
          <a:chOff x="10007612" y="33666959"/>
          <a:chExt cx="429303" cy="1981200"/>
        </a:xfrm>
      </xdr:grpSpPr>
      <xdr:sp macro="" textlink="">
        <xdr:nvSpPr>
          <xdr:cNvPr id="668" name="Oval 667">
            <a:extLst>
              <a:ext uri="{FF2B5EF4-FFF2-40B4-BE49-F238E27FC236}">
                <a16:creationId xmlns:a16="http://schemas.microsoft.com/office/drawing/2014/main" id="{00000000-0008-0000-0400-00009C020000}"/>
              </a:ext>
            </a:extLst>
          </xdr:cNvPr>
          <xdr:cNvSpPr/>
        </xdr:nvSpPr>
        <xdr:spPr>
          <a:xfrm>
            <a:off x="10007612" y="34471682"/>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00" name="Check Box 516" hidden="1">
                <a:extLst>
                  <a:ext uri="{63B3BB69-23CF-44E3-9099-C40C66FF867C}">
                    <a14:compatExt spid="_x0000_s42500"/>
                  </a:ext>
                  <a:ext uri="{FF2B5EF4-FFF2-40B4-BE49-F238E27FC236}">
                    <a16:creationId xmlns:a16="http://schemas.microsoft.com/office/drawing/2014/main" id="{00000000-0008-0000-0400-000004A60000}"/>
                  </a:ext>
                </a:extLst>
              </xdr:cNvPr>
              <xdr:cNvSpPr/>
            </xdr:nvSpPr>
            <xdr:spPr bwMode="auto">
              <a:xfrm>
                <a:off x="10094015" y="33666959"/>
                <a:ext cx="342900" cy="1981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75522</xdr:colOff>
      <xdr:row>104</xdr:row>
      <xdr:rowOff>98977</xdr:rowOff>
    </xdr:from>
    <xdr:to>
      <xdr:col>10</xdr:col>
      <xdr:colOff>504825</xdr:colOff>
      <xdr:row>105</xdr:row>
      <xdr:rowOff>1880152</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8803886" y="37341727"/>
          <a:ext cx="429303" cy="1971675"/>
          <a:chOff x="10619283" y="33676689"/>
          <a:chExt cx="429303" cy="1971675"/>
        </a:xfrm>
      </xdr:grpSpPr>
      <xdr:sp macro="" textlink="">
        <xdr:nvSpPr>
          <xdr:cNvPr id="670" name="Oval 669">
            <a:extLst>
              <a:ext uri="{FF2B5EF4-FFF2-40B4-BE49-F238E27FC236}">
                <a16:creationId xmlns:a16="http://schemas.microsoft.com/office/drawing/2014/main" id="{00000000-0008-0000-0400-00009E020000}"/>
              </a:ext>
            </a:extLst>
          </xdr:cNvPr>
          <xdr:cNvSpPr/>
        </xdr:nvSpPr>
        <xdr:spPr>
          <a:xfrm>
            <a:off x="10619283" y="34471682"/>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01" name="Check Box 517" hidden="1">
                <a:extLst>
                  <a:ext uri="{63B3BB69-23CF-44E3-9099-C40C66FF867C}">
                    <a14:compatExt spid="_x0000_s42501"/>
                  </a:ext>
                  <a:ext uri="{FF2B5EF4-FFF2-40B4-BE49-F238E27FC236}">
                    <a16:creationId xmlns:a16="http://schemas.microsoft.com/office/drawing/2014/main" id="{00000000-0008-0000-0400-000005A60000}"/>
                  </a:ext>
                </a:extLst>
              </xdr:cNvPr>
              <xdr:cNvSpPr/>
            </xdr:nvSpPr>
            <xdr:spPr bwMode="auto">
              <a:xfrm>
                <a:off x="10705686" y="33676689"/>
                <a:ext cx="342900" cy="19716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75522</xdr:colOff>
      <xdr:row>104</xdr:row>
      <xdr:rowOff>98977</xdr:rowOff>
    </xdr:from>
    <xdr:to>
      <xdr:col>11</xdr:col>
      <xdr:colOff>514350</xdr:colOff>
      <xdr:row>105</xdr:row>
      <xdr:rowOff>1880152</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9340749" y="37341727"/>
          <a:ext cx="438828" cy="1971675"/>
          <a:chOff x="11149370" y="33676689"/>
          <a:chExt cx="438828" cy="1971675"/>
        </a:xfrm>
      </xdr:grpSpPr>
      <xdr:sp macro="" textlink="">
        <xdr:nvSpPr>
          <xdr:cNvPr id="671" name="Oval 670">
            <a:extLst>
              <a:ext uri="{FF2B5EF4-FFF2-40B4-BE49-F238E27FC236}">
                <a16:creationId xmlns:a16="http://schemas.microsoft.com/office/drawing/2014/main" id="{00000000-0008-0000-0400-00009F020000}"/>
              </a:ext>
            </a:extLst>
          </xdr:cNvPr>
          <xdr:cNvSpPr/>
        </xdr:nvSpPr>
        <xdr:spPr>
          <a:xfrm>
            <a:off x="11149370" y="34471682"/>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solidFill>
                <a:schemeClr val="bg1">
                  <a:lumMod val="85000"/>
                </a:schemeClr>
              </a:solidFill>
            </a:endParaRPr>
          </a:p>
        </xdr:txBody>
      </xdr:sp>
      <mc:AlternateContent xmlns:mc="http://schemas.openxmlformats.org/markup-compatibility/2006">
        <mc:Choice xmlns:a14="http://schemas.microsoft.com/office/drawing/2010/main" Requires="a14">
          <xdr:sp macro="" textlink="">
            <xdr:nvSpPr>
              <xdr:cNvPr id="42502" name="Check Box 518" hidden="1">
                <a:extLst>
                  <a:ext uri="{63B3BB69-23CF-44E3-9099-C40C66FF867C}">
                    <a14:compatExt spid="_x0000_s42502"/>
                  </a:ext>
                  <a:ext uri="{FF2B5EF4-FFF2-40B4-BE49-F238E27FC236}">
                    <a16:creationId xmlns:a16="http://schemas.microsoft.com/office/drawing/2014/main" id="{00000000-0008-0000-0400-000006A60000}"/>
                  </a:ext>
                </a:extLst>
              </xdr:cNvPr>
              <xdr:cNvSpPr/>
            </xdr:nvSpPr>
            <xdr:spPr bwMode="auto">
              <a:xfrm>
                <a:off x="11245298" y="33676689"/>
                <a:ext cx="342900" cy="19716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85047</xdr:colOff>
      <xdr:row>107</xdr:row>
      <xdr:rowOff>71646</xdr:rowOff>
    </xdr:from>
    <xdr:to>
      <xdr:col>9</xdr:col>
      <xdr:colOff>514350</xdr:colOff>
      <xdr:row>107</xdr:row>
      <xdr:rowOff>935937</xdr:rowOff>
    </xdr:to>
    <xdr:grpSp>
      <xdr:nvGrpSpPr>
        <xdr:cNvPr id="334" name="Group 333">
          <a:extLst>
            <a:ext uri="{FF2B5EF4-FFF2-40B4-BE49-F238E27FC236}">
              <a16:creationId xmlns:a16="http://schemas.microsoft.com/office/drawing/2014/main" id="{00000000-0008-0000-0400-00004E010000}"/>
            </a:ext>
          </a:extLst>
        </xdr:cNvPr>
        <xdr:cNvGrpSpPr/>
      </xdr:nvGrpSpPr>
      <xdr:grpSpPr>
        <a:xfrm>
          <a:off x="8189956" y="40362396"/>
          <a:ext cx="429303" cy="864291"/>
          <a:chOff x="10007612" y="36697342"/>
          <a:chExt cx="429303" cy="864291"/>
        </a:xfrm>
      </xdr:grpSpPr>
      <xdr:sp macro="" textlink="">
        <xdr:nvSpPr>
          <xdr:cNvPr id="674" name="Oval 673">
            <a:extLst>
              <a:ext uri="{FF2B5EF4-FFF2-40B4-BE49-F238E27FC236}">
                <a16:creationId xmlns:a16="http://schemas.microsoft.com/office/drawing/2014/main" id="{00000000-0008-0000-0400-0000A2020000}"/>
              </a:ext>
            </a:extLst>
          </xdr:cNvPr>
          <xdr:cNvSpPr/>
        </xdr:nvSpPr>
        <xdr:spPr>
          <a:xfrm>
            <a:off x="10007612" y="36939527"/>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03" name="Check Box 519" hidden="1">
                <a:extLst>
                  <a:ext uri="{63B3BB69-23CF-44E3-9099-C40C66FF867C}">
                    <a14:compatExt spid="_x0000_s42503"/>
                  </a:ext>
                  <a:ext uri="{FF2B5EF4-FFF2-40B4-BE49-F238E27FC236}">
                    <a16:creationId xmlns:a16="http://schemas.microsoft.com/office/drawing/2014/main" id="{00000000-0008-0000-0400-000007A60000}"/>
                  </a:ext>
                </a:extLst>
              </xdr:cNvPr>
              <xdr:cNvSpPr/>
            </xdr:nvSpPr>
            <xdr:spPr bwMode="auto">
              <a:xfrm>
                <a:off x="10094015" y="36697342"/>
                <a:ext cx="342900" cy="8642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75522</xdr:colOff>
      <xdr:row>107</xdr:row>
      <xdr:rowOff>81171</xdr:rowOff>
    </xdr:from>
    <xdr:to>
      <xdr:col>10</xdr:col>
      <xdr:colOff>504825</xdr:colOff>
      <xdr:row>107</xdr:row>
      <xdr:rowOff>935937</xdr:rowOff>
    </xdr:to>
    <xdr:grpSp>
      <xdr:nvGrpSpPr>
        <xdr:cNvPr id="335" name="Group 334">
          <a:extLst>
            <a:ext uri="{FF2B5EF4-FFF2-40B4-BE49-F238E27FC236}">
              <a16:creationId xmlns:a16="http://schemas.microsoft.com/office/drawing/2014/main" id="{00000000-0008-0000-0400-00004F010000}"/>
            </a:ext>
          </a:extLst>
        </xdr:cNvPr>
        <xdr:cNvGrpSpPr/>
      </xdr:nvGrpSpPr>
      <xdr:grpSpPr>
        <a:xfrm>
          <a:off x="8803886" y="40371921"/>
          <a:ext cx="429303" cy="854766"/>
          <a:chOff x="10619283" y="36706867"/>
          <a:chExt cx="429303" cy="854766"/>
        </a:xfrm>
      </xdr:grpSpPr>
      <xdr:sp macro="" textlink="">
        <xdr:nvSpPr>
          <xdr:cNvPr id="676" name="Oval 675">
            <a:extLst>
              <a:ext uri="{FF2B5EF4-FFF2-40B4-BE49-F238E27FC236}">
                <a16:creationId xmlns:a16="http://schemas.microsoft.com/office/drawing/2014/main" id="{00000000-0008-0000-0400-0000A4020000}"/>
              </a:ext>
            </a:extLst>
          </xdr:cNvPr>
          <xdr:cNvSpPr/>
        </xdr:nvSpPr>
        <xdr:spPr>
          <a:xfrm>
            <a:off x="10619283" y="36939527"/>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04" name="Check Box 520" hidden="1">
                <a:extLst>
                  <a:ext uri="{63B3BB69-23CF-44E3-9099-C40C66FF867C}">
                    <a14:compatExt spid="_x0000_s42504"/>
                  </a:ext>
                  <a:ext uri="{FF2B5EF4-FFF2-40B4-BE49-F238E27FC236}">
                    <a16:creationId xmlns:a16="http://schemas.microsoft.com/office/drawing/2014/main" id="{00000000-0008-0000-0400-000008A60000}"/>
                  </a:ext>
                </a:extLst>
              </xdr:cNvPr>
              <xdr:cNvSpPr/>
            </xdr:nvSpPr>
            <xdr:spPr bwMode="auto">
              <a:xfrm>
                <a:off x="10705686" y="36706867"/>
                <a:ext cx="342900" cy="8547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75522</xdr:colOff>
      <xdr:row>107</xdr:row>
      <xdr:rowOff>81171</xdr:rowOff>
    </xdr:from>
    <xdr:to>
      <xdr:col>11</xdr:col>
      <xdr:colOff>514350</xdr:colOff>
      <xdr:row>107</xdr:row>
      <xdr:rowOff>935937</xdr:rowOff>
    </xdr:to>
    <xdr:grpSp>
      <xdr:nvGrpSpPr>
        <xdr:cNvPr id="336" name="Group 335">
          <a:extLst>
            <a:ext uri="{FF2B5EF4-FFF2-40B4-BE49-F238E27FC236}">
              <a16:creationId xmlns:a16="http://schemas.microsoft.com/office/drawing/2014/main" id="{00000000-0008-0000-0400-000050010000}"/>
            </a:ext>
          </a:extLst>
        </xdr:cNvPr>
        <xdr:cNvGrpSpPr/>
      </xdr:nvGrpSpPr>
      <xdr:grpSpPr>
        <a:xfrm>
          <a:off x="9340749" y="40371921"/>
          <a:ext cx="438828" cy="854766"/>
          <a:chOff x="11149370" y="36706867"/>
          <a:chExt cx="438828" cy="854766"/>
        </a:xfrm>
      </xdr:grpSpPr>
      <xdr:sp macro="" textlink="">
        <xdr:nvSpPr>
          <xdr:cNvPr id="677" name="Oval 676">
            <a:extLst>
              <a:ext uri="{FF2B5EF4-FFF2-40B4-BE49-F238E27FC236}">
                <a16:creationId xmlns:a16="http://schemas.microsoft.com/office/drawing/2014/main" id="{00000000-0008-0000-0400-0000A5020000}"/>
              </a:ext>
            </a:extLst>
          </xdr:cNvPr>
          <xdr:cNvSpPr/>
        </xdr:nvSpPr>
        <xdr:spPr>
          <a:xfrm>
            <a:off x="11149370" y="36939527"/>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solidFill>
                <a:schemeClr val="bg1">
                  <a:lumMod val="85000"/>
                </a:schemeClr>
              </a:solidFill>
            </a:endParaRPr>
          </a:p>
        </xdr:txBody>
      </xdr:sp>
      <mc:AlternateContent xmlns:mc="http://schemas.openxmlformats.org/markup-compatibility/2006">
        <mc:Choice xmlns:a14="http://schemas.microsoft.com/office/drawing/2010/main" Requires="a14">
          <xdr:sp macro="" textlink="">
            <xdr:nvSpPr>
              <xdr:cNvPr id="42505" name="Check Box 521" hidden="1">
                <a:extLst>
                  <a:ext uri="{63B3BB69-23CF-44E3-9099-C40C66FF867C}">
                    <a14:compatExt spid="_x0000_s42505"/>
                  </a:ext>
                  <a:ext uri="{FF2B5EF4-FFF2-40B4-BE49-F238E27FC236}">
                    <a16:creationId xmlns:a16="http://schemas.microsoft.com/office/drawing/2014/main" id="{00000000-0008-0000-0400-000009A60000}"/>
                  </a:ext>
                </a:extLst>
              </xdr:cNvPr>
              <xdr:cNvSpPr/>
            </xdr:nvSpPr>
            <xdr:spPr bwMode="auto">
              <a:xfrm>
                <a:off x="11245298" y="36706867"/>
                <a:ext cx="342900" cy="8547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85047</xdr:colOff>
      <xdr:row>109</xdr:row>
      <xdr:rowOff>271665</xdr:rowOff>
    </xdr:from>
    <xdr:to>
      <xdr:col>9</xdr:col>
      <xdr:colOff>514350</xdr:colOff>
      <xdr:row>109</xdr:row>
      <xdr:rowOff>1515712</xdr:rowOff>
    </xdr:to>
    <xdr:grpSp>
      <xdr:nvGrpSpPr>
        <xdr:cNvPr id="342" name="Group 341">
          <a:extLst>
            <a:ext uri="{FF2B5EF4-FFF2-40B4-BE49-F238E27FC236}">
              <a16:creationId xmlns:a16="http://schemas.microsoft.com/office/drawing/2014/main" id="{00000000-0008-0000-0400-000056010000}"/>
            </a:ext>
          </a:extLst>
        </xdr:cNvPr>
        <xdr:cNvGrpSpPr/>
      </xdr:nvGrpSpPr>
      <xdr:grpSpPr>
        <a:xfrm>
          <a:off x="8189956" y="41913233"/>
          <a:ext cx="429303" cy="1244047"/>
          <a:chOff x="10007612" y="38247426"/>
          <a:chExt cx="429303" cy="1244047"/>
        </a:xfrm>
      </xdr:grpSpPr>
      <xdr:sp macro="" textlink="">
        <xdr:nvSpPr>
          <xdr:cNvPr id="680" name="Oval 679">
            <a:extLst>
              <a:ext uri="{FF2B5EF4-FFF2-40B4-BE49-F238E27FC236}">
                <a16:creationId xmlns:a16="http://schemas.microsoft.com/office/drawing/2014/main" id="{00000000-0008-0000-0400-0000A8020000}"/>
              </a:ext>
            </a:extLst>
          </xdr:cNvPr>
          <xdr:cNvSpPr/>
        </xdr:nvSpPr>
        <xdr:spPr>
          <a:xfrm>
            <a:off x="10007612" y="38679247"/>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06" name="Check Box 522" hidden="1">
                <a:extLst>
                  <a:ext uri="{63B3BB69-23CF-44E3-9099-C40C66FF867C}">
                    <a14:compatExt spid="_x0000_s42506"/>
                  </a:ext>
                  <a:ext uri="{FF2B5EF4-FFF2-40B4-BE49-F238E27FC236}">
                    <a16:creationId xmlns:a16="http://schemas.microsoft.com/office/drawing/2014/main" id="{00000000-0008-0000-0400-00000AA60000}"/>
                  </a:ext>
                </a:extLst>
              </xdr:cNvPr>
              <xdr:cNvSpPr/>
            </xdr:nvSpPr>
            <xdr:spPr bwMode="auto">
              <a:xfrm>
                <a:off x="10094015" y="38247426"/>
                <a:ext cx="342900" cy="1244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75522</xdr:colOff>
      <xdr:row>109</xdr:row>
      <xdr:rowOff>281190</xdr:rowOff>
    </xdr:from>
    <xdr:to>
      <xdr:col>10</xdr:col>
      <xdr:colOff>504825</xdr:colOff>
      <xdr:row>109</xdr:row>
      <xdr:rowOff>1515712</xdr:rowOff>
    </xdr:to>
    <xdr:grpSp>
      <xdr:nvGrpSpPr>
        <xdr:cNvPr id="343" name="Group 342">
          <a:extLst>
            <a:ext uri="{FF2B5EF4-FFF2-40B4-BE49-F238E27FC236}">
              <a16:creationId xmlns:a16="http://schemas.microsoft.com/office/drawing/2014/main" id="{00000000-0008-0000-0400-000057010000}"/>
            </a:ext>
          </a:extLst>
        </xdr:cNvPr>
        <xdr:cNvGrpSpPr/>
      </xdr:nvGrpSpPr>
      <xdr:grpSpPr>
        <a:xfrm>
          <a:off x="8803886" y="41922758"/>
          <a:ext cx="429303" cy="1234522"/>
          <a:chOff x="10619283" y="38256951"/>
          <a:chExt cx="429303" cy="1234522"/>
        </a:xfrm>
      </xdr:grpSpPr>
      <xdr:sp macro="" textlink="">
        <xdr:nvSpPr>
          <xdr:cNvPr id="682" name="Oval 681">
            <a:extLst>
              <a:ext uri="{FF2B5EF4-FFF2-40B4-BE49-F238E27FC236}">
                <a16:creationId xmlns:a16="http://schemas.microsoft.com/office/drawing/2014/main" id="{00000000-0008-0000-0400-0000AA020000}"/>
              </a:ext>
            </a:extLst>
          </xdr:cNvPr>
          <xdr:cNvSpPr/>
        </xdr:nvSpPr>
        <xdr:spPr>
          <a:xfrm>
            <a:off x="10619283" y="38679247"/>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07" name="Check Box 523" hidden="1">
                <a:extLst>
                  <a:ext uri="{63B3BB69-23CF-44E3-9099-C40C66FF867C}">
                    <a14:compatExt spid="_x0000_s42507"/>
                  </a:ext>
                  <a:ext uri="{FF2B5EF4-FFF2-40B4-BE49-F238E27FC236}">
                    <a16:creationId xmlns:a16="http://schemas.microsoft.com/office/drawing/2014/main" id="{00000000-0008-0000-0400-00000BA60000}"/>
                  </a:ext>
                </a:extLst>
              </xdr:cNvPr>
              <xdr:cNvSpPr/>
            </xdr:nvSpPr>
            <xdr:spPr bwMode="auto">
              <a:xfrm>
                <a:off x="10705686" y="38256951"/>
                <a:ext cx="342900" cy="12345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75522</xdr:colOff>
      <xdr:row>109</xdr:row>
      <xdr:rowOff>281190</xdr:rowOff>
    </xdr:from>
    <xdr:to>
      <xdr:col>11</xdr:col>
      <xdr:colOff>514350</xdr:colOff>
      <xdr:row>109</xdr:row>
      <xdr:rowOff>1515712</xdr:rowOff>
    </xdr:to>
    <xdr:grpSp>
      <xdr:nvGrpSpPr>
        <xdr:cNvPr id="344" name="Group 343">
          <a:extLst>
            <a:ext uri="{FF2B5EF4-FFF2-40B4-BE49-F238E27FC236}">
              <a16:creationId xmlns:a16="http://schemas.microsoft.com/office/drawing/2014/main" id="{00000000-0008-0000-0400-000058010000}"/>
            </a:ext>
          </a:extLst>
        </xdr:cNvPr>
        <xdr:cNvGrpSpPr/>
      </xdr:nvGrpSpPr>
      <xdr:grpSpPr>
        <a:xfrm>
          <a:off x="9340749" y="41922758"/>
          <a:ext cx="438828" cy="1234522"/>
          <a:chOff x="11149370" y="38256951"/>
          <a:chExt cx="438828" cy="1234522"/>
        </a:xfrm>
      </xdr:grpSpPr>
      <xdr:sp macro="" textlink="">
        <xdr:nvSpPr>
          <xdr:cNvPr id="683" name="Oval 682">
            <a:extLst>
              <a:ext uri="{FF2B5EF4-FFF2-40B4-BE49-F238E27FC236}">
                <a16:creationId xmlns:a16="http://schemas.microsoft.com/office/drawing/2014/main" id="{00000000-0008-0000-0400-0000AB020000}"/>
              </a:ext>
            </a:extLst>
          </xdr:cNvPr>
          <xdr:cNvSpPr/>
        </xdr:nvSpPr>
        <xdr:spPr>
          <a:xfrm>
            <a:off x="11149370" y="38679247"/>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solidFill>
                <a:schemeClr val="bg1">
                  <a:lumMod val="85000"/>
                </a:schemeClr>
              </a:solidFill>
            </a:endParaRPr>
          </a:p>
        </xdr:txBody>
      </xdr:sp>
      <mc:AlternateContent xmlns:mc="http://schemas.openxmlformats.org/markup-compatibility/2006">
        <mc:Choice xmlns:a14="http://schemas.microsoft.com/office/drawing/2010/main" Requires="a14">
          <xdr:sp macro="" textlink="">
            <xdr:nvSpPr>
              <xdr:cNvPr id="42508" name="Check Box 524" hidden="1">
                <a:extLst>
                  <a:ext uri="{63B3BB69-23CF-44E3-9099-C40C66FF867C}">
                    <a14:compatExt spid="_x0000_s42508"/>
                  </a:ext>
                  <a:ext uri="{FF2B5EF4-FFF2-40B4-BE49-F238E27FC236}">
                    <a16:creationId xmlns:a16="http://schemas.microsoft.com/office/drawing/2014/main" id="{00000000-0008-0000-0400-00000CA60000}"/>
                  </a:ext>
                </a:extLst>
              </xdr:cNvPr>
              <xdr:cNvSpPr/>
            </xdr:nvSpPr>
            <xdr:spPr bwMode="auto">
              <a:xfrm>
                <a:off x="11245298" y="38256951"/>
                <a:ext cx="342900" cy="12345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99805</xdr:colOff>
      <xdr:row>112</xdr:row>
      <xdr:rowOff>163576</xdr:rowOff>
    </xdr:from>
    <xdr:to>
      <xdr:col>9</xdr:col>
      <xdr:colOff>542925</xdr:colOff>
      <xdr:row>112</xdr:row>
      <xdr:rowOff>1126429</xdr:rowOff>
    </xdr:to>
    <xdr:grpSp>
      <xdr:nvGrpSpPr>
        <xdr:cNvPr id="338" name="Group 337">
          <a:extLst>
            <a:ext uri="{FF2B5EF4-FFF2-40B4-BE49-F238E27FC236}">
              <a16:creationId xmlns:a16="http://schemas.microsoft.com/office/drawing/2014/main" id="{00000000-0008-0000-0400-000052010000}"/>
            </a:ext>
          </a:extLst>
        </xdr:cNvPr>
        <xdr:cNvGrpSpPr/>
      </xdr:nvGrpSpPr>
      <xdr:grpSpPr>
        <a:xfrm>
          <a:off x="8204714" y="44368235"/>
          <a:ext cx="443120" cy="962853"/>
          <a:chOff x="10022370" y="40574424"/>
          <a:chExt cx="443120" cy="962853"/>
        </a:xfrm>
      </xdr:grpSpPr>
      <xdr:sp macro="" textlink="">
        <xdr:nvSpPr>
          <xdr:cNvPr id="686" name="Oval 685">
            <a:extLst>
              <a:ext uri="{FF2B5EF4-FFF2-40B4-BE49-F238E27FC236}">
                <a16:creationId xmlns:a16="http://schemas.microsoft.com/office/drawing/2014/main" id="{00000000-0008-0000-0400-0000AE020000}"/>
              </a:ext>
            </a:extLst>
          </xdr:cNvPr>
          <xdr:cNvSpPr/>
        </xdr:nvSpPr>
        <xdr:spPr>
          <a:xfrm>
            <a:off x="10022370" y="40857165"/>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09" name="Check Box 525" hidden="1">
                <a:extLst>
                  <a:ext uri="{63B3BB69-23CF-44E3-9099-C40C66FF867C}">
                    <a14:compatExt spid="_x0000_s42509"/>
                  </a:ext>
                  <a:ext uri="{FF2B5EF4-FFF2-40B4-BE49-F238E27FC236}">
                    <a16:creationId xmlns:a16="http://schemas.microsoft.com/office/drawing/2014/main" id="{00000000-0008-0000-0400-00000DA60000}"/>
                  </a:ext>
                </a:extLst>
              </xdr:cNvPr>
              <xdr:cNvSpPr/>
            </xdr:nvSpPr>
            <xdr:spPr bwMode="auto">
              <a:xfrm>
                <a:off x="10113065" y="40574424"/>
                <a:ext cx="352425" cy="9628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90280</xdr:colOff>
      <xdr:row>112</xdr:row>
      <xdr:rowOff>163576</xdr:rowOff>
    </xdr:from>
    <xdr:to>
      <xdr:col>10</xdr:col>
      <xdr:colOff>523875</xdr:colOff>
      <xdr:row>112</xdr:row>
      <xdr:rowOff>1126429</xdr:rowOff>
    </xdr:to>
    <xdr:grpSp>
      <xdr:nvGrpSpPr>
        <xdr:cNvPr id="339" name="Group 338">
          <a:extLst>
            <a:ext uri="{FF2B5EF4-FFF2-40B4-BE49-F238E27FC236}">
              <a16:creationId xmlns:a16="http://schemas.microsoft.com/office/drawing/2014/main" id="{00000000-0008-0000-0400-000053010000}"/>
            </a:ext>
          </a:extLst>
        </xdr:cNvPr>
        <xdr:cNvGrpSpPr/>
      </xdr:nvGrpSpPr>
      <xdr:grpSpPr>
        <a:xfrm>
          <a:off x="8818644" y="44368235"/>
          <a:ext cx="433595" cy="962853"/>
          <a:chOff x="10634041" y="40574424"/>
          <a:chExt cx="433595" cy="962853"/>
        </a:xfrm>
      </xdr:grpSpPr>
      <xdr:sp macro="" textlink="">
        <xdr:nvSpPr>
          <xdr:cNvPr id="688" name="Oval 687">
            <a:extLst>
              <a:ext uri="{FF2B5EF4-FFF2-40B4-BE49-F238E27FC236}">
                <a16:creationId xmlns:a16="http://schemas.microsoft.com/office/drawing/2014/main" id="{00000000-0008-0000-0400-0000B0020000}"/>
              </a:ext>
            </a:extLst>
          </xdr:cNvPr>
          <xdr:cNvSpPr/>
        </xdr:nvSpPr>
        <xdr:spPr>
          <a:xfrm>
            <a:off x="10634041" y="40857165"/>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10" name="Check Box 526" hidden="1">
                <a:extLst>
                  <a:ext uri="{63B3BB69-23CF-44E3-9099-C40C66FF867C}">
                    <a14:compatExt spid="_x0000_s42510"/>
                  </a:ext>
                  <a:ext uri="{FF2B5EF4-FFF2-40B4-BE49-F238E27FC236}">
                    <a16:creationId xmlns:a16="http://schemas.microsoft.com/office/drawing/2014/main" id="{00000000-0008-0000-0400-00000EA60000}"/>
                  </a:ext>
                </a:extLst>
              </xdr:cNvPr>
              <xdr:cNvSpPr/>
            </xdr:nvSpPr>
            <xdr:spPr bwMode="auto">
              <a:xfrm>
                <a:off x="10724736" y="40574424"/>
                <a:ext cx="342900" cy="9628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90280</xdr:colOff>
      <xdr:row>112</xdr:row>
      <xdr:rowOff>173101</xdr:rowOff>
    </xdr:from>
    <xdr:to>
      <xdr:col>11</xdr:col>
      <xdr:colOff>523875</xdr:colOff>
      <xdr:row>112</xdr:row>
      <xdr:rowOff>1126429</xdr:rowOff>
    </xdr:to>
    <xdr:grpSp>
      <xdr:nvGrpSpPr>
        <xdr:cNvPr id="340" name="Group 339">
          <a:extLst>
            <a:ext uri="{FF2B5EF4-FFF2-40B4-BE49-F238E27FC236}">
              <a16:creationId xmlns:a16="http://schemas.microsoft.com/office/drawing/2014/main" id="{00000000-0008-0000-0400-000054010000}"/>
            </a:ext>
          </a:extLst>
        </xdr:cNvPr>
        <xdr:cNvGrpSpPr/>
      </xdr:nvGrpSpPr>
      <xdr:grpSpPr>
        <a:xfrm>
          <a:off x="9355507" y="44377760"/>
          <a:ext cx="433595" cy="953328"/>
          <a:chOff x="11164128" y="40583949"/>
          <a:chExt cx="433595" cy="953328"/>
        </a:xfrm>
      </xdr:grpSpPr>
      <xdr:sp macro="" textlink="">
        <xdr:nvSpPr>
          <xdr:cNvPr id="689" name="Oval 688">
            <a:extLst>
              <a:ext uri="{FF2B5EF4-FFF2-40B4-BE49-F238E27FC236}">
                <a16:creationId xmlns:a16="http://schemas.microsoft.com/office/drawing/2014/main" id="{00000000-0008-0000-0400-0000B1020000}"/>
              </a:ext>
            </a:extLst>
          </xdr:cNvPr>
          <xdr:cNvSpPr/>
        </xdr:nvSpPr>
        <xdr:spPr>
          <a:xfrm>
            <a:off x="11164128" y="40857165"/>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11" name="Check Box 527" hidden="1">
                <a:extLst>
                  <a:ext uri="{63B3BB69-23CF-44E3-9099-C40C66FF867C}">
                    <a14:compatExt spid="_x0000_s42511"/>
                  </a:ext>
                  <a:ext uri="{FF2B5EF4-FFF2-40B4-BE49-F238E27FC236}">
                    <a16:creationId xmlns:a16="http://schemas.microsoft.com/office/drawing/2014/main" id="{00000000-0008-0000-0400-00000FA60000}"/>
                  </a:ext>
                </a:extLst>
              </xdr:cNvPr>
              <xdr:cNvSpPr/>
            </xdr:nvSpPr>
            <xdr:spPr bwMode="auto">
              <a:xfrm>
                <a:off x="11254823" y="40583949"/>
                <a:ext cx="342900" cy="9533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66674</xdr:colOff>
      <xdr:row>131</xdr:row>
      <xdr:rowOff>138734</xdr:rowOff>
    </xdr:from>
    <xdr:to>
      <xdr:col>9</xdr:col>
      <xdr:colOff>504825</xdr:colOff>
      <xdr:row>131</xdr:row>
      <xdr:rowOff>1143001</xdr:rowOff>
    </xdr:to>
    <xdr:grpSp>
      <xdr:nvGrpSpPr>
        <xdr:cNvPr id="346" name="Group 345">
          <a:extLst>
            <a:ext uri="{FF2B5EF4-FFF2-40B4-BE49-F238E27FC236}">
              <a16:creationId xmlns:a16="http://schemas.microsoft.com/office/drawing/2014/main" id="{00000000-0008-0000-0400-00005A010000}"/>
            </a:ext>
          </a:extLst>
        </xdr:cNvPr>
        <xdr:cNvGrpSpPr/>
      </xdr:nvGrpSpPr>
      <xdr:grpSpPr>
        <a:xfrm>
          <a:off x="8171583" y="50370120"/>
          <a:ext cx="438151" cy="1004267"/>
          <a:chOff x="9989239" y="44955930"/>
          <a:chExt cx="438151" cy="1004267"/>
        </a:xfrm>
      </xdr:grpSpPr>
      <xdr:sp macro="" textlink="">
        <xdr:nvSpPr>
          <xdr:cNvPr id="692" name="Oval 691">
            <a:extLst>
              <a:ext uri="{FF2B5EF4-FFF2-40B4-BE49-F238E27FC236}">
                <a16:creationId xmlns:a16="http://schemas.microsoft.com/office/drawing/2014/main" id="{00000000-0008-0000-0400-0000B4020000}"/>
              </a:ext>
            </a:extLst>
          </xdr:cNvPr>
          <xdr:cNvSpPr/>
        </xdr:nvSpPr>
        <xdr:spPr>
          <a:xfrm>
            <a:off x="9989239" y="45263512"/>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12" name="Check Box 528" hidden="1">
                <a:extLst>
                  <a:ext uri="{63B3BB69-23CF-44E3-9099-C40C66FF867C}">
                    <a14:compatExt spid="_x0000_s42512"/>
                  </a:ext>
                  <a:ext uri="{FF2B5EF4-FFF2-40B4-BE49-F238E27FC236}">
                    <a16:creationId xmlns:a16="http://schemas.microsoft.com/office/drawing/2014/main" id="{00000000-0008-0000-0400-000010A60000}"/>
                  </a:ext>
                </a:extLst>
              </xdr:cNvPr>
              <xdr:cNvSpPr/>
            </xdr:nvSpPr>
            <xdr:spPr bwMode="auto">
              <a:xfrm>
                <a:off x="10084490" y="44955930"/>
                <a:ext cx="342900" cy="10042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57149</xdr:colOff>
      <xdr:row>131</xdr:row>
      <xdr:rowOff>138734</xdr:rowOff>
    </xdr:from>
    <xdr:to>
      <xdr:col>10</xdr:col>
      <xdr:colOff>495300</xdr:colOff>
      <xdr:row>131</xdr:row>
      <xdr:rowOff>1143001</xdr:rowOff>
    </xdr:to>
    <xdr:grpSp>
      <xdr:nvGrpSpPr>
        <xdr:cNvPr id="347" name="Group 346">
          <a:extLst>
            <a:ext uri="{FF2B5EF4-FFF2-40B4-BE49-F238E27FC236}">
              <a16:creationId xmlns:a16="http://schemas.microsoft.com/office/drawing/2014/main" id="{00000000-0008-0000-0400-00005B010000}"/>
            </a:ext>
          </a:extLst>
        </xdr:cNvPr>
        <xdr:cNvGrpSpPr/>
      </xdr:nvGrpSpPr>
      <xdr:grpSpPr>
        <a:xfrm>
          <a:off x="8785513" y="50370120"/>
          <a:ext cx="438151" cy="1004267"/>
          <a:chOff x="10600910" y="44955930"/>
          <a:chExt cx="438151" cy="1004267"/>
        </a:xfrm>
      </xdr:grpSpPr>
      <xdr:sp macro="" textlink="">
        <xdr:nvSpPr>
          <xdr:cNvPr id="694" name="Oval 693">
            <a:extLst>
              <a:ext uri="{FF2B5EF4-FFF2-40B4-BE49-F238E27FC236}">
                <a16:creationId xmlns:a16="http://schemas.microsoft.com/office/drawing/2014/main" id="{00000000-0008-0000-0400-0000B6020000}"/>
              </a:ext>
            </a:extLst>
          </xdr:cNvPr>
          <xdr:cNvSpPr/>
        </xdr:nvSpPr>
        <xdr:spPr>
          <a:xfrm>
            <a:off x="10600910" y="45263512"/>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13" name="Check Box 529" hidden="1">
                <a:extLst>
                  <a:ext uri="{63B3BB69-23CF-44E3-9099-C40C66FF867C}">
                    <a14:compatExt spid="_x0000_s42513"/>
                  </a:ext>
                  <a:ext uri="{FF2B5EF4-FFF2-40B4-BE49-F238E27FC236}">
                    <a16:creationId xmlns:a16="http://schemas.microsoft.com/office/drawing/2014/main" id="{00000000-0008-0000-0400-000011A60000}"/>
                  </a:ext>
                </a:extLst>
              </xdr:cNvPr>
              <xdr:cNvSpPr/>
            </xdr:nvSpPr>
            <xdr:spPr bwMode="auto">
              <a:xfrm>
                <a:off x="10696161" y="44955930"/>
                <a:ext cx="342900" cy="10042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57149</xdr:colOff>
      <xdr:row>131</xdr:row>
      <xdr:rowOff>148259</xdr:rowOff>
    </xdr:from>
    <xdr:to>
      <xdr:col>11</xdr:col>
      <xdr:colOff>495300</xdr:colOff>
      <xdr:row>131</xdr:row>
      <xdr:rowOff>1143001</xdr:rowOff>
    </xdr:to>
    <xdr:grpSp>
      <xdr:nvGrpSpPr>
        <xdr:cNvPr id="348" name="Group 347">
          <a:extLst>
            <a:ext uri="{FF2B5EF4-FFF2-40B4-BE49-F238E27FC236}">
              <a16:creationId xmlns:a16="http://schemas.microsoft.com/office/drawing/2014/main" id="{00000000-0008-0000-0400-00005C010000}"/>
            </a:ext>
          </a:extLst>
        </xdr:cNvPr>
        <xdr:cNvGrpSpPr/>
      </xdr:nvGrpSpPr>
      <xdr:grpSpPr>
        <a:xfrm>
          <a:off x="9322376" y="50379645"/>
          <a:ext cx="438151" cy="994742"/>
          <a:chOff x="11130997" y="44965455"/>
          <a:chExt cx="438151" cy="994742"/>
        </a:xfrm>
      </xdr:grpSpPr>
      <xdr:sp macro="" textlink="">
        <xdr:nvSpPr>
          <xdr:cNvPr id="695" name="Oval 694">
            <a:extLst>
              <a:ext uri="{FF2B5EF4-FFF2-40B4-BE49-F238E27FC236}">
                <a16:creationId xmlns:a16="http://schemas.microsoft.com/office/drawing/2014/main" id="{00000000-0008-0000-0400-0000B7020000}"/>
              </a:ext>
            </a:extLst>
          </xdr:cNvPr>
          <xdr:cNvSpPr/>
        </xdr:nvSpPr>
        <xdr:spPr>
          <a:xfrm>
            <a:off x="11130997" y="45263512"/>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14" name="Check Box 530" hidden="1">
                <a:extLst>
                  <a:ext uri="{63B3BB69-23CF-44E3-9099-C40C66FF867C}">
                    <a14:compatExt spid="_x0000_s42514"/>
                  </a:ext>
                  <a:ext uri="{FF2B5EF4-FFF2-40B4-BE49-F238E27FC236}">
                    <a16:creationId xmlns:a16="http://schemas.microsoft.com/office/drawing/2014/main" id="{00000000-0008-0000-0400-000012A60000}"/>
                  </a:ext>
                </a:extLst>
              </xdr:cNvPr>
              <xdr:cNvSpPr/>
            </xdr:nvSpPr>
            <xdr:spPr bwMode="auto">
              <a:xfrm>
                <a:off x="11226248" y="44965455"/>
                <a:ext cx="342900" cy="9947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66674</xdr:colOff>
      <xdr:row>137</xdr:row>
      <xdr:rowOff>117611</xdr:rowOff>
    </xdr:from>
    <xdr:to>
      <xdr:col>9</xdr:col>
      <xdr:colOff>504825</xdr:colOff>
      <xdr:row>137</xdr:row>
      <xdr:rowOff>861389</xdr:rowOff>
    </xdr:to>
    <xdr:grpSp>
      <xdr:nvGrpSpPr>
        <xdr:cNvPr id="352" name="Group 351">
          <a:extLst>
            <a:ext uri="{FF2B5EF4-FFF2-40B4-BE49-F238E27FC236}">
              <a16:creationId xmlns:a16="http://schemas.microsoft.com/office/drawing/2014/main" id="{00000000-0008-0000-0400-000060010000}"/>
            </a:ext>
          </a:extLst>
        </xdr:cNvPr>
        <xdr:cNvGrpSpPr/>
      </xdr:nvGrpSpPr>
      <xdr:grpSpPr>
        <a:xfrm>
          <a:off x="8171583" y="52764884"/>
          <a:ext cx="438151" cy="743778"/>
          <a:chOff x="9989239" y="47212524"/>
          <a:chExt cx="438151" cy="743778"/>
        </a:xfrm>
      </xdr:grpSpPr>
      <xdr:sp macro="" textlink="">
        <xdr:nvSpPr>
          <xdr:cNvPr id="698" name="Oval 697">
            <a:extLst>
              <a:ext uri="{FF2B5EF4-FFF2-40B4-BE49-F238E27FC236}">
                <a16:creationId xmlns:a16="http://schemas.microsoft.com/office/drawing/2014/main" id="{00000000-0008-0000-0400-0000BA020000}"/>
              </a:ext>
            </a:extLst>
          </xdr:cNvPr>
          <xdr:cNvSpPr/>
        </xdr:nvSpPr>
        <xdr:spPr>
          <a:xfrm>
            <a:off x="9989239" y="47385367"/>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15" name="Check Box 531" hidden="1">
                <a:extLst>
                  <a:ext uri="{63B3BB69-23CF-44E3-9099-C40C66FF867C}">
                    <a14:compatExt spid="_x0000_s42515"/>
                  </a:ext>
                  <a:ext uri="{FF2B5EF4-FFF2-40B4-BE49-F238E27FC236}">
                    <a16:creationId xmlns:a16="http://schemas.microsoft.com/office/drawing/2014/main" id="{00000000-0008-0000-0400-000013A60000}"/>
                  </a:ext>
                </a:extLst>
              </xdr:cNvPr>
              <xdr:cNvSpPr/>
            </xdr:nvSpPr>
            <xdr:spPr bwMode="auto">
              <a:xfrm>
                <a:off x="10084490" y="47212524"/>
                <a:ext cx="342900" cy="7437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57149</xdr:colOff>
      <xdr:row>137</xdr:row>
      <xdr:rowOff>117611</xdr:rowOff>
    </xdr:from>
    <xdr:to>
      <xdr:col>10</xdr:col>
      <xdr:colOff>495300</xdr:colOff>
      <xdr:row>137</xdr:row>
      <xdr:rowOff>861389</xdr:rowOff>
    </xdr:to>
    <xdr:grpSp>
      <xdr:nvGrpSpPr>
        <xdr:cNvPr id="354" name="Group 353">
          <a:extLst>
            <a:ext uri="{FF2B5EF4-FFF2-40B4-BE49-F238E27FC236}">
              <a16:creationId xmlns:a16="http://schemas.microsoft.com/office/drawing/2014/main" id="{00000000-0008-0000-0400-000062010000}"/>
            </a:ext>
          </a:extLst>
        </xdr:cNvPr>
        <xdr:cNvGrpSpPr/>
      </xdr:nvGrpSpPr>
      <xdr:grpSpPr>
        <a:xfrm>
          <a:off x="8785513" y="52764884"/>
          <a:ext cx="438151" cy="743778"/>
          <a:chOff x="10600910" y="47212524"/>
          <a:chExt cx="438151" cy="743778"/>
        </a:xfrm>
      </xdr:grpSpPr>
      <xdr:sp macro="" textlink="">
        <xdr:nvSpPr>
          <xdr:cNvPr id="700" name="Oval 699">
            <a:extLst>
              <a:ext uri="{FF2B5EF4-FFF2-40B4-BE49-F238E27FC236}">
                <a16:creationId xmlns:a16="http://schemas.microsoft.com/office/drawing/2014/main" id="{00000000-0008-0000-0400-0000BC020000}"/>
              </a:ext>
            </a:extLst>
          </xdr:cNvPr>
          <xdr:cNvSpPr/>
        </xdr:nvSpPr>
        <xdr:spPr>
          <a:xfrm>
            <a:off x="10600910" y="47385367"/>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16" name="Check Box 532" hidden="1">
                <a:extLst>
                  <a:ext uri="{63B3BB69-23CF-44E3-9099-C40C66FF867C}">
                    <a14:compatExt spid="_x0000_s42516"/>
                  </a:ext>
                  <a:ext uri="{FF2B5EF4-FFF2-40B4-BE49-F238E27FC236}">
                    <a16:creationId xmlns:a16="http://schemas.microsoft.com/office/drawing/2014/main" id="{00000000-0008-0000-0400-000014A60000}"/>
                  </a:ext>
                </a:extLst>
              </xdr:cNvPr>
              <xdr:cNvSpPr/>
            </xdr:nvSpPr>
            <xdr:spPr bwMode="auto">
              <a:xfrm>
                <a:off x="10696161" y="47212524"/>
                <a:ext cx="342900" cy="7437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57149</xdr:colOff>
      <xdr:row>137</xdr:row>
      <xdr:rowOff>127136</xdr:rowOff>
    </xdr:from>
    <xdr:to>
      <xdr:col>11</xdr:col>
      <xdr:colOff>495300</xdr:colOff>
      <xdr:row>137</xdr:row>
      <xdr:rowOff>861389</xdr:rowOff>
    </xdr:to>
    <xdr:grpSp>
      <xdr:nvGrpSpPr>
        <xdr:cNvPr id="355" name="Group 354">
          <a:extLst>
            <a:ext uri="{FF2B5EF4-FFF2-40B4-BE49-F238E27FC236}">
              <a16:creationId xmlns:a16="http://schemas.microsoft.com/office/drawing/2014/main" id="{00000000-0008-0000-0400-000063010000}"/>
            </a:ext>
          </a:extLst>
        </xdr:cNvPr>
        <xdr:cNvGrpSpPr/>
      </xdr:nvGrpSpPr>
      <xdr:grpSpPr>
        <a:xfrm>
          <a:off x="9322376" y="52774409"/>
          <a:ext cx="438151" cy="734253"/>
          <a:chOff x="11130997" y="47222049"/>
          <a:chExt cx="438151" cy="734253"/>
        </a:xfrm>
      </xdr:grpSpPr>
      <xdr:sp macro="" textlink="">
        <xdr:nvSpPr>
          <xdr:cNvPr id="701" name="Oval 700">
            <a:extLst>
              <a:ext uri="{FF2B5EF4-FFF2-40B4-BE49-F238E27FC236}">
                <a16:creationId xmlns:a16="http://schemas.microsoft.com/office/drawing/2014/main" id="{00000000-0008-0000-0400-0000BD020000}"/>
              </a:ext>
            </a:extLst>
          </xdr:cNvPr>
          <xdr:cNvSpPr/>
        </xdr:nvSpPr>
        <xdr:spPr>
          <a:xfrm>
            <a:off x="11130997" y="47385367"/>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17" name="Check Box 533" hidden="1">
                <a:extLst>
                  <a:ext uri="{63B3BB69-23CF-44E3-9099-C40C66FF867C}">
                    <a14:compatExt spid="_x0000_s42517"/>
                  </a:ext>
                  <a:ext uri="{FF2B5EF4-FFF2-40B4-BE49-F238E27FC236}">
                    <a16:creationId xmlns:a16="http://schemas.microsoft.com/office/drawing/2014/main" id="{00000000-0008-0000-0400-000015A60000}"/>
                  </a:ext>
                </a:extLst>
              </xdr:cNvPr>
              <xdr:cNvSpPr/>
            </xdr:nvSpPr>
            <xdr:spPr bwMode="auto">
              <a:xfrm>
                <a:off x="11226248" y="47222049"/>
                <a:ext cx="342900" cy="7342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66674</xdr:colOff>
      <xdr:row>143</xdr:row>
      <xdr:rowOff>108615</xdr:rowOff>
    </xdr:from>
    <xdr:to>
      <xdr:col>9</xdr:col>
      <xdr:colOff>504825</xdr:colOff>
      <xdr:row>143</xdr:row>
      <xdr:rowOff>499140</xdr:rowOff>
    </xdr:to>
    <xdr:grpSp>
      <xdr:nvGrpSpPr>
        <xdr:cNvPr id="360" name="Group 359">
          <a:extLst>
            <a:ext uri="{FF2B5EF4-FFF2-40B4-BE49-F238E27FC236}">
              <a16:creationId xmlns:a16="http://schemas.microsoft.com/office/drawing/2014/main" id="{00000000-0008-0000-0400-000068010000}"/>
            </a:ext>
          </a:extLst>
        </xdr:cNvPr>
        <xdr:cNvGrpSpPr/>
      </xdr:nvGrpSpPr>
      <xdr:grpSpPr>
        <a:xfrm>
          <a:off x="8171583" y="55362274"/>
          <a:ext cx="438151" cy="390525"/>
          <a:chOff x="9989239" y="49530941"/>
          <a:chExt cx="438151" cy="390525"/>
        </a:xfrm>
      </xdr:grpSpPr>
      <xdr:sp macro="" textlink="">
        <xdr:nvSpPr>
          <xdr:cNvPr id="704" name="Oval 703">
            <a:extLst>
              <a:ext uri="{FF2B5EF4-FFF2-40B4-BE49-F238E27FC236}">
                <a16:creationId xmlns:a16="http://schemas.microsoft.com/office/drawing/2014/main" id="{00000000-0008-0000-0400-0000C0020000}"/>
              </a:ext>
            </a:extLst>
          </xdr:cNvPr>
          <xdr:cNvSpPr/>
        </xdr:nvSpPr>
        <xdr:spPr>
          <a:xfrm>
            <a:off x="9989239" y="49530941"/>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18" name="Check Box 534" hidden="1">
                <a:extLst>
                  <a:ext uri="{63B3BB69-23CF-44E3-9099-C40C66FF867C}">
                    <a14:compatExt spid="_x0000_s42518"/>
                  </a:ext>
                  <a:ext uri="{FF2B5EF4-FFF2-40B4-BE49-F238E27FC236}">
                    <a16:creationId xmlns:a16="http://schemas.microsoft.com/office/drawing/2014/main" id="{00000000-0008-0000-0400-000016A60000}"/>
                  </a:ext>
                </a:extLst>
              </xdr:cNvPr>
              <xdr:cNvSpPr/>
            </xdr:nvSpPr>
            <xdr:spPr bwMode="auto">
              <a:xfrm>
                <a:off x="10084490" y="49532900"/>
                <a:ext cx="342900" cy="3698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57149</xdr:colOff>
      <xdr:row>143</xdr:row>
      <xdr:rowOff>108615</xdr:rowOff>
    </xdr:from>
    <xdr:to>
      <xdr:col>10</xdr:col>
      <xdr:colOff>495300</xdr:colOff>
      <xdr:row>143</xdr:row>
      <xdr:rowOff>499140</xdr:rowOff>
    </xdr:to>
    <xdr:grpSp>
      <xdr:nvGrpSpPr>
        <xdr:cNvPr id="361" name="Group 360">
          <a:extLst>
            <a:ext uri="{FF2B5EF4-FFF2-40B4-BE49-F238E27FC236}">
              <a16:creationId xmlns:a16="http://schemas.microsoft.com/office/drawing/2014/main" id="{00000000-0008-0000-0400-000069010000}"/>
            </a:ext>
          </a:extLst>
        </xdr:cNvPr>
        <xdr:cNvGrpSpPr/>
      </xdr:nvGrpSpPr>
      <xdr:grpSpPr>
        <a:xfrm>
          <a:off x="8785513" y="55362274"/>
          <a:ext cx="438151" cy="390525"/>
          <a:chOff x="10600910" y="49530941"/>
          <a:chExt cx="438151" cy="390525"/>
        </a:xfrm>
      </xdr:grpSpPr>
      <xdr:sp macro="" textlink="">
        <xdr:nvSpPr>
          <xdr:cNvPr id="706" name="Oval 705">
            <a:extLst>
              <a:ext uri="{FF2B5EF4-FFF2-40B4-BE49-F238E27FC236}">
                <a16:creationId xmlns:a16="http://schemas.microsoft.com/office/drawing/2014/main" id="{00000000-0008-0000-0400-0000C2020000}"/>
              </a:ext>
            </a:extLst>
          </xdr:cNvPr>
          <xdr:cNvSpPr/>
        </xdr:nvSpPr>
        <xdr:spPr>
          <a:xfrm>
            <a:off x="10600910" y="49530941"/>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19" name="Check Box 535" hidden="1">
                <a:extLst>
                  <a:ext uri="{63B3BB69-23CF-44E3-9099-C40C66FF867C}">
                    <a14:compatExt spid="_x0000_s42519"/>
                  </a:ext>
                  <a:ext uri="{FF2B5EF4-FFF2-40B4-BE49-F238E27FC236}">
                    <a16:creationId xmlns:a16="http://schemas.microsoft.com/office/drawing/2014/main" id="{00000000-0008-0000-0400-000017A60000}"/>
                  </a:ext>
                </a:extLst>
              </xdr:cNvPr>
              <xdr:cNvSpPr/>
            </xdr:nvSpPr>
            <xdr:spPr bwMode="auto">
              <a:xfrm>
                <a:off x="10696161" y="49541184"/>
                <a:ext cx="342900" cy="3615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57149</xdr:colOff>
      <xdr:row>143</xdr:row>
      <xdr:rowOff>108615</xdr:rowOff>
    </xdr:from>
    <xdr:to>
      <xdr:col>11</xdr:col>
      <xdr:colOff>495300</xdr:colOff>
      <xdr:row>143</xdr:row>
      <xdr:rowOff>499140</xdr:rowOff>
    </xdr:to>
    <xdr:grpSp>
      <xdr:nvGrpSpPr>
        <xdr:cNvPr id="364" name="Group 363">
          <a:extLst>
            <a:ext uri="{FF2B5EF4-FFF2-40B4-BE49-F238E27FC236}">
              <a16:creationId xmlns:a16="http://schemas.microsoft.com/office/drawing/2014/main" id="{00000000-0008-0000-0400-00006C010000}"/>
            </a:ext>
          </a:extLst>
        </xdr:cNvPr>
        <xdr:cNvGrpSpPr/>
      </xdr:nvGrpSpPr>
      <xdr:grpSpPr>
        <a:xfrm>
          <a:off x="9322376" y="55362274"/>
          <a:ext cx="438151" cy="390525"/>
          <a:chOff x="11130997" y="49530941"/>
          <a:chExt cx="438151" cy="390525"/>
        </a:xfrm>
      </xdr:grpSpPr>
      <xdr:sp macro="" textlink="">
        <xdr:nvSpPr>
          <xdr:cNvPr id="707" name="Oval 706">
            <a:extLst>
              <a:ext uri="{FF2B5EF4-FFF2-40B4-BE49-F238E27FC236}">
                <a16:creationId xmlns:a16="http://schemas.microsoft.com/office/drawing/2014/main" id="{00000000-0008-0000-0400-0000C3020000}"/>
              </a:ext>
            </a:extLst>
          </xdr:cNvPr>
          <xdr:cNvSpPr/>
        </xdr:nvSpPr>
        <xdr:spPr>
          <a:xfrm>
            <a:off x="11130997" y="49530941"/>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20" name="Check Box 536" hidden="1">
                <a:extLst>
                  <a:ext uri="{63B3BB69-23CF-44E3-9099-C40C66FF867C}">
                    <a14:compatExt spid="_x0000_s42520"/>
                  </a:ext>
                  <a:ext uri="{FF2B5EF4-FFF2-40B4-BE49-F238E27FC236}">
                    <a16:creationId xmlns:a16="http://schemas.microsoft.com/office/drawing/2014/main" id="{00000000-0008-0000-0400-000018A60000}"/>
                  </a:ext>
                </a:extLst>
              </xdr:cNvPr>
              <xdr:cNvSpPr/>
            </xdr:nvSpPr>
            <xdr:spPr bwMode="auto">
              <a:xfrm>
                <a:off x="11226248" y="49550707"/>
                <a:ext cx="342900" cy="3271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66674</xdr:colOff>
      <xdr:row>147</xdr:row>
      <xdr:rowOff>85725</xdr:rowOff>
    </xdr:from>
    <xdr:to>
      <xdr:col>9</xdr:col>
      <xdr:colOff>504825</xdr:colOff>
      <xdr:row>147</xdr:row>
      <xdr:rowOff>505240</xdr:rowOff>
    </xdr:to>
    <xdr:grpSp>
      <xdr:nvGrpSpPr>
        <xdr:cNvPr id="367" name="Group 366">
          <a:extLst>
            <a:ext uri="{FF2B5EF4-FFF2-40B4-BE49-F238E27FC236}">
              <a16:creationId xmlns:a16="http://schemas.microsoft.com/office/drawing/2014/main" id="{00000000-0008-0000-0400-00006F010000}"/>
            </a:ext>
          </a:extLst>
        </xdr:cNvPr>
        <xdr:cNvGrpSpPr/>
      </xdr:nvGrpSpPr>
      <xdr:grpSpPr>
        <a:xfrm>
          <a:off x="8171583" y="57582089"/>
          <a:ext cx="438151" cy="419515"/>
          <a:chOff x="9989239" y="51371638"/>
          <a:chExt cx="438151" cy="419515"/>
        </a:xfrm>
      </xdr:grpSpPr>
      <xdr:sp macro="" textlink="">
        <xdr:nvSpPr>
          <xdr:cNvPr id="710" name="Oval 709">
            <a:extLst>
              <a:ext uri="{FF2B5EF4-FFF2-40B4-BE49-F238E27FC236}">
                <a16:creationId xmlns:a16="http://schemas.microsoft.com/office/drawing/2014/main" id="{00000000-0008-0000-0400-0000C6020000}"/>
              </a:ext>
            </a:extLst>
          </xdr:cNvPr>
          <xdr:cNvSpPr/>
        </xdr:nvSpPr>
        <xdr:spPr>
          <a:xfrm>
            <a:off x="9989239" y="51394528"/>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21" name="Check Box 537" hidden="1">
                <a:extLst>
                  <a:ext uri="{63B3BB69-23CF-44E3-9099-C40C66FF867C}">
                    <a14:compatExt spid="_x0000_s42521"/>
                  </a:ext>
                  <a:ext uri="{FF2B5EF4-FFF2-40B4-BE49-F238E27FC236}">
                    <a16:creationId xmlns:a16="http://schemas.microsoft.com/office/drawing/2014/main" id="{00000000-0008-0000-0400-000019A60000}"/>
                  </a:ext>
                </a:extLst>
              </xdr:cNvPr>
              <xdr:cNvSpPr/>
            </xdr:nvSpPr>
            <xdr:spPr bwMode="auto">
              <a:xfrm>
                <a:off x="10084490" y="51371638"/>
                <a:ext cx="342900" cy="419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57149</xdr:colOff>
      <xdr:row>147</xdr:row>
      <xdr:rowOff>108615</xdr:rowOff>
    </xdr:from>
    <xdr:to>
      <xdr:col>10</xdr:col>
      <xdr:colOff>495300</xdr:colOff>
      <xdr:row>147</xdr:row>
      <xdr:rowOff>499140</xdr:rowOff>
    </xdr:to>
    <xdr:grpSp>
      <xdr:nvGrpSpPr>
        <xdr:cNvPr id="368" name="Group 367">
          <a:extLst>
            <a:ext uri="{FF2B5EF4-FFF2-40B4-BE49-F238E27FC236}">
              <a16:creationId xmlns:a16="http://schemas.microsoft.com/office/drawing/2014/main" id="{00000000-0008-0000-0400-000070010000}"/>
            </a:ext>
          </a:extLst>
        </xdr:cNvPr>
        <xdr:cNvGrpSpPr/>
      </xdr:nvGrpSpPr>
      <xdr:grpSpPr>
        <a:xfrm>
          <a:off x="8785513" y="57604979"/>
          <a:ext cx="438151" cy="390525"/>
          <a:chOff x="10600910" y="51394528"/>
          <a:chExt cx="438151" cy="390525"/>
        </a:xfrm>
      </xdr:grpSpPr>
      <xdr:sp macro="" textlink="">
        <xdr:nvSpPr>
          <xdr:cNvPr id="712" name="Oval 711">
            <a:extLst>
              <a:ext uri="{FF2B5EF4-FFF2-40B4-BE49-F238E27FC236}">
                <a16:creationId xmlns:a16="http://schemas.microsoft.com/office/drawing/2014/main" id="{00000000-0008-0000-0400-0000C8020000}"/>
              </a:ext>
            </a:extLst>
          </xdr:cNvPr>
          <xdr:cNvSpPr/>
        </xdr:nvSpPr>
        <xdr:spPr>
          <a:xfrm>
            <a:off x="10600910" y="51394528"/>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22" name="Check Box 538" hidden="1">
                <a:extLst>
                  <a:ext uri="{63B3BB69-23CF-44E3-9099-C40C66FF867C}">
                    <a14:compatExt spid="_x0000_s42522"/>
                  </a:ext>
                  <a:ext uri="{FF2B5EF4-FFF2-40B4-BE49-F238E27FC236}">
                    <a16:creationId xmlns:a16="http://schemas.microsoft.com/office/drawing/2014/main" id="{00000000-0008-0000-0400-00001AA60000}"/>
                  </a:ext>
                </a:extLst>
              </xdr:cNvPr>
              <xdr:cNvSpPr/>
            </xdr:nvSpPr>
            <xdr:spPr bwMode="auto">
              <a:xfrm>
                <a:off x="10696161" y="51413053"/>
                <a:ext cx="342900" cy="344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57149</xdr:colOff>
      <xdr:row>147</xdr:row>
      <xdr:rowOff>108615</xdr:rowOff>
    </xdr:from>
    <xdr:to>
      <xdr:col>11</xdr:col>
      <xdr:colOff>495300</xdr:colOff>
      <xdr:row>147</xdr:row>
      <xdr:rowOff>499140</xdr:rowOff>
    </xdr:to>
    <xdr:grpSp>
      <xdr:nvGrpSpPr>
        <xdr:cNvPr id="369" name="Group 368">
          <a:extLst>
            <a:ext uri="{FF2B5EF4-FFF2-40B4-BE49-F238E27FC236}">
              <a16:creationId xmlns:a16="http://schemas.microsoft.com/office/drawing/2014/main" id="{00000000-0008-0000-0400-000071010000}"/>
            </a:ext>
          </a:extLst>
        </xdr:cNvPr>
        <xdr:cNvGrpSpPr/>
      </xdr:nvGrpSpPr>
      <xdr:grpSpPr>
        <a:xfrm>
          <a:off x="9322376" y="57604979"/>
          <a:ext cx="438151" cy="390525"/>
          <a:chOff x="11130997" y="51394528"/>
          <a:chExt cx="438151" cy="390525"/>
        </a:xfrm>
      </xdr:grpSpPr>
      <xdr:sp macro="" textlink="">
        <xdr:nvSpPr>
          <xdr:cNvPr id="713" name="Oval 712">
            <a:extLst>
              <a:ext uri="{FF2B5EF4-FFF2-40B4-BE49-F238E27FC236}">
                <a16:creationId xmlns:a16="http://schemas.microsoft.com/office/drawing/2014/main" id="{00000000-0008-0000-0400-0000C9020000}"/>
              </a:ext>
            </a:extLst>
          </xdr:cNvPr>
          <xdr:cNvSpPr/>
        </xdr:nvSpPr>
        <xdr:spPr>
          <a:xfrm>
            <a:off x="11130997" y="51394528"/>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23" name="Check Box 539" hidden="1">
                <a:extLst>
                  <a:ext uri="{63B3BB69-23CF-44E3-9099-C40C66FF867C}">
                    <a14:compatExt spid="_x0000_s42523"/>
                  </a:ext>
                  <a:ext uri="{FF2B5EF4-FFF2-40B4-BE49-F238E27FC236}">
                    <a16:creationId xmlns:a16="http://schemas.microsoft.com/office/drawing/2014/main" id="{00000000-0008-0000-0400-00001BA60000}"/>
                  </a:ext>
                </a:extLst>
              </xdr:cNvPr>
              <xdr:cNvSpPr/>
            </xdr:nvSpPr>
            <xdr:spPr bwMode="auto">
              <a:xfrm>
                <a:off x="11226248" y="51397729"/>
                <a:ext cx="342900" cy="3851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66674</xdr:colOff>
      <xdr:row>148</xdr:row>
      <xdr:rowOff>108615</xdr:rowOff>
    </xdr:from>
    <xdr:to>
      <xdr:col>9</xdr:col>
      <xdr:colOff>496542</xdr:colOff>
      <xdr:row>148</xdr:row>
      <xdr:rowOff>499140</xdr:rowOff>
    </xdr:to>
    <xdr:grpSp>
      <xdr:nvGrpSpPr>
        <xdr:cNvPr id="371" name="Group 370">
          <a:extLst>
            <a:ext uri="{FF2B5EF4-FFF2-40B4-BE49-F238E27FC236}">
              <a16:creationId xmlns:a16="http://schemas.microsoft.com/office/drawing/2014/main" id="{00000000-0008-0000-0400-000073010000}"/>
            </a:ext>
          </a:extLst>
        </xdr:cNvPr>
        <xdr:cNvGrpSpPr/>
      </xdr:nvGrpSpPr>
      <xdr:grpSpPr>
        <a:xfrm>
          <a:off x="8171583" y="58176479"/>
          <a:ext cx="429868" cy="390525"/>
          <a:chOff x="9989239" y="51966028"/>
          <a:chExt cx="429868" cy="390525"/>
        </a:xfrm>
      </xdr:grpSpPr>
      <xdr:sp macro="" textlink="">
        <xdr:nvSpPr>
          <xdr:cNvPr id="716" name="Oval 715">
            <a:extLst>
              <a:ext uri="{FF2B5EF4-FFF2-40B4-BE49-F238E27FC236}">
                <a16:creationId xmlns:a16="http://schemas.microsoft.com/office/drawing/2014/main" id="{00000000-0008-0000-0400-0000CC020000}"/>
              </a:ext>
            </a:extLst>
          </xdr:cNvPr>
          <xdr:cNvSpPr/>
        </xdr:nvSpPr>
        <xdr:spPr>
          <a:xfrm>
            <a:off x="9989239" y="51966028"/>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24" name="Check Box 540" hidden="1">
                <a:extLst>
                  <a:ext uri="{63B3BB69-23CF-44E3-9099-C40C66FF867C}">
                    <a14:compatExt spid="_x0000_s42524"/>
                  </a:ext>
                  <a:ext uri="{FF2B5EF4-FFF2-40B4-BE49-F238E27FC236}">
                    <a16:creationId xmlns:a16="http://schemas.microsoft.com/office/drawing/2014/main" id="{00000000-0008-0000-0400-00001CA60000}"/>
                  </a:ext>
                </a:extLst>
              </xdr:cNvPr>
              <xdr:cNvSpPr/>
            </xdr:nvSpPr>
            <xdr:spPr bwMode="auto">
              <a:xfrm>
                <a:off x="10076207" y="51967987"/>
                <a:ext cx="342900" cy="3781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57149</xdr:colOff>
      <xdr:row>148</xdr:row>
      <xdr:rowOff>108615</xdr:rowOff>
    </xdr:from>
    <xdr:to>
      <xdr:col>10</xdr:col>
      <xdr:colOff>495300</xdr:colOff>
      <xdr:row>148</xdr:row>
      <xdr:rowOff>499140</xdr:rowOff>
    </xdr:to>
    <xdr:grpSp>
      <xdr:nvGrpSpPr>
        <xdr:cNvPr id="372" name="Group 371">
          <a:extLst>
            <a:ext uri="{FF2B5EF4-FFF2-40B4-BE49-F238E27FC236}">
              <a16:creationId xmlns:a16="http://schemas.microsoft.com/office/drawing/2014/main" id="{00000000-0008-0000-0400-000074010000}"/>
            </a:ext>
          </a:extLst>
        </xdr:cNvPr>
        <xdr:cNvGrpSpPr/>
      </xdr:nvGrpSpPr>
      <xdr:grpSpPr>
        <a:xfrm>
          <a:off x="8785513" y="58176479"/>
          <a:ext cx="438151" cy="390525"/>
          <a:chOff x="10600910" y="51966028"/>
          <a:chExt cx="438151" cy="390525"/>
        </a:xfrm>
      </xdr:grpSpPr>
      <xdr:sp macro="" textlink="">
        <xdr:nvSpPr>
          <xdr:cNvPr id="718" name="Oval 717">
            <a:extLst>
              <a:ext uri="{FF2B5EF4-FFF2-40B4-BE49-F238E27FC236}">
                <a16:creationId xmlns:a16="http://schemas.microsoft.com/office/drawing/2014/main" id="{00000000-0008-0000-0400-0000CE020000}"/>
              </a:ext>
            </a:extLst>
          </xdr:cNvPr>
          <xdr:cNvSpPr/>
        </xdr:nvSpPr>
        <xdr:spPr>
          <a:xfrm>
            <a:off x="10600910" y="51966028"/>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25" name="Check Box 541" hidden="1">
                <a:extLst>
                  <a:ext uri="{63B3BB69-23CF-44E3-9099-C40C66FF867C}">
                    <a14:compatExt spid="_x0000_s42525"/>
                  </a:ext>
                  <a:ext uri="{FF2B5EF4-FFF2-40B4-BE49-F238E27FC236}">
                    <a16:creationId xmlns:a16="http://schemas.microsoft.com/office/drawing/2014/main" id="{00000000-0008-0000-0400-00001DA60000}"/>
                  </a:ext>
                </a:extLst>
              </xdr:cNvPr>
              <xdr:cNvSpPr/>
            </xdr:nvSpPr>
            <xdr:spPr bwMode="auto">
              <a:xfrm>
                <a:off x="10696161" y="51976270"/>
                <a:ext cx="342900" cy="3532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57149</xdr:colOff>
      <xdr:row>148</xdr:row>
      <xdr:rowOff>108615</xdr:rowOff>
    </xdr:from>
    <xdr:to>
      <xdr:col>11</xdr:col>
      <xdr:colOff>495300</xdr:colOff>
      <xdr:row>148</xdr:row>
      <xdr:rowOff>499140</xdr:rowOff>
    </xdr:to>
    <xdr:grpSp>
      <xdr:nvGrpSpPr>
        <xdr:cNvPr id="373" name="Group 372">
          <a:extLst>
            <a:ext uri="{FF2B5EF4-FFF2-40B4-BE49-F238E27FC236}">
              <a16:creationId xmlns:a16="http://schemas.microsoft.com/office/drawing/2014/main" id="{00000000-0008-0000-0400-000075010000}"/>
            </a:ext>
          </a:extLst>
        </xdr:cNvPr>
        <xdr:cNvGrpSpPr/>
      </xdr:nvGrpSpPr>
      <xdr:grpSpPr>
        <a:xfrm>
          <a:off x="9322376" y="58176479"/>
          <a:ext cx="438151" cy="390525"/>
          <a:chOff x="11130997" y="51966028"/>
          <a:chExt cx="438151" cy="390525"/>
        </a:xfrm>
      </xdr:grpSpPr>
      <xdr:sp macro="" textlink="">
        <xdr:nvSpPr>
          <xdr:cNvPr id="719" name="Oval 718">
            <a:extLst>
              <a:ext uri="{FF2B5EF4-FFF2-40B4-BE49-F238E27FC236}">
                <a16:creationId xmlns:a16="http://schemas.microsoft.com/office/drawing/2014/main" id="{00000000-0008-0000-0400-0000CF020000}"/>
              </a:ext>
            </a:extLst>
          </xdr:cNvPr>
          <xdr:cNvSpPr/>
        </xdr:nvSpPr>
        <xdr:spPr>
          <a:xfrm>
            <a:off x="11130997" y="51966028"/>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26" name="Check Box 542" hidden="1">
                <a:extLst>
                  <a:ext uri="{63B3BB69-23CF-44E3-9099-C40C66FF867C}">
                    <a14:compatExt spid="_x0000_s42526"/>
                  </a:ext>
                  <a:ext uri="{FF2B5EF4-FFF2-40B4-BE49-F238E27FC236}">
                    <a16:creationId xmlns:a16="http://schemas.microsoft.com/office/drawing/2014/main" id="{00000000-0008-0000-0400-00001EA60000}"/>
                  </a:ext>
                </a:extLst>
              </xdr:cNvPr>
              <xdr:cNvSpPr/>
            </xdr:nvSpPr>
            <xdr:spPr bwMode="auto">
              <a:xfrm>
                <a:off x="11226248" y="51969229"/>
                <a:ext cx="342900" cy="3768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74958</xdr:colOff>
      <xdr:row>151</xdr:row>
      <xdr:rowOff>85725</xdr:rowOff>
    </xdr:from>
    <xdr:to>
      <xdr:col>9</xdr:col>
      <xdr:colOff>504825</xdr:colOff>
      <xdr:row>151</xdr:row>
      <xdr:rowOff>514350</xdr:rowOff>
    </xdr:to>
    <xdr:grpSp>
      <xdr:nvGrpSpPr>
        <xdr:cNvPr id="375" name="Group 374">
          <a:extLst>
            <a:ext uri="{FF2B5EF4-FFF2-40B4-BE49-F238E27FC236}">
              <a16:creationId xmlns:a16="http://schemas.microsoft.com/office/drawing/2014/main" id="{00000000-0008-0000-0400-000077010000}"/>
            </a:ext>
          </a:extLst>
        </xdr:cNvPr>
        <xdr:cNvGrpSpPr/>
      </xdr:nvGrpSpPr>
      <xdr:grpSpPr>
        <a:xfrm>
          <a:off x="8179867" y="59902725"/>
          <a:ext cx="429867" cy="428625"/>
          <a:chOff x="9997523" y="53450573"/>
          <a:chExt cx="429867" cy="428625"/>
        </a:xfrm>
      </xdr:grpSpPr>
      <xdr:sp macro="" textlink="">
        <xdr:nvSpPr>
          <xdr:cNvPr id="722" name="Oval 721">
            <a:extLst>
              <a:ext uri="{FF2B5EF4-FFF2-40B4-BE49-F238E27FC236}">
                <a16:creationId xmlns:a16="http://schemas.microsoft.com/office/drawing/2014/main" id="{00000000-0008-0000-0400-0000D2020000}"/>
              </a:ext>
            </a:extLst>
          </xdr:cNvPr>
          <xdr:cNvSpPr/>
        </xdr:nvSpPr>
        <xdr:spPr>
          <a:xfrm>
            <a:off x="9997523" y="53473464"/>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27" name="Check Box 543" hidden="1">
                <a:extLst>
                  <a:ext uri="{63B3BB69-23CF-44E3-9099-C40C66FF867C}">
                    <a14:compatExt spid="_x0000_s42527"/>
                  </a:ext>
                  <a:ext uri="{FF2B5EF4-FFF2-40B4-BE49-F238E27FC236}">
                    <a16:creationId xmlns:a16="http://schemas.microsoft.com/office/drawing/2014/main" id="{00000000-0008-0000-0400-00001FA60000}"/>
                  </a:ext>
                </a:extLst>
              </xdr:cNvPr>
              <xdr:cNvSpPr/>
            </xdr:nvSpPr>
            <xdr:spPr bwMode="auto">
              <a:xfrm>
                <a:off x="10084490" y="53450573"/>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65433</xdr:colOff>
      <xdr:row>151</xdr:row>
      <xdr:rowOff>85725</xdr:rowOff>
    </xdr:from>
    <xdr:to>
      <xdr:col>10</xdr:col>
      <xdr:colOff>504825</xdr:colOff>
      <xdr:row>151</xdr:row>
      <xdr:rowOff>514350</xdr:rowOff>
    </xdr:to>
    <xdr:grpSp>
      <xdr:nvGrpSpPr>
        <xdr:cNvPr id="376" name="Group 375">
          <a:extLst>
            <a:ext uri="{FF2B5EF4-FFF2-40B4-BE49-F238E27FC236}">
              <a16:creationId xmlns:a16="http://schemas.microsoft.com/office/drawing/2014/main" id="{00000000-0008-0000-0400-000078010000}"/>
            </a:ext>
          </a:extLst>
        </xdr:cNvPr>
        <xdr:cNvGrpSpPr/>
      </xdr:nvGrpSpPr>
      <xdr:grpSpPr>
        <a:xfrm>
          <a:off x="8793797" y="59902725"/>
          <a:ext cx="439392" cy="428625"/>
          <a:chOff x="10609194" y="53450573"/>
          <a:chExt cx="439392" cy="428625"/>
        </a:xfrm>
      </xdr:grpSpPr>
      <xdr:sp macro="" textlink="">
        <xdr:nvSpPr>
          <xdr:cNvPr id="724" name="Oval 723">
            <a:extLst>
              <a:ext uri="{FF2B5EF4-FFF2-40B4-BE49-F238E27FC236}">
                <a16:creationId xmlns:a16="http://schemas.microsoft.com/office/drawing/2014/main" id="{00000000-0008-0000-0400-0000D4020000}"/>
              </a:ext>
            </a:extLst>
          </xdr:cNvPr>
          <xdr:cNvSpPr/>
        </xdr:nvSpPr>
        <xdr:spPr>
          <a:xfrm>
            <a:off x="10609194" y="53473464"/>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28" name="Check Box 544" hidden="1">
                <a:extLst>
                  <a:ext uri="{63B3BB69-23CF-44E3-9099-C40C66FF867C}">
                    <a14:compatExt spid="_x0000_s42528"/>
                  </a:ext>
                  <a:ext uri="{FF2B5EF4-FFF2-40B4-BE49-F238E27FC236}">
                    <a16:creationId xmlns:a16="http://schemas.microsoft.com/office/drawing/2014/main" id="{00000000-0008-0000-0400-000020A60000}"/>
                  </a:ext>
                </a:extLst>
              </xdr:cNvPr>
              <xdr:cNvSpPr/>
            </xdr:nvSpPr>
            <xdr:spPr bwMode="auto">
              <a:xfrm>
                <a:off x="10705686" y="53450573"/>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65433</xdr:colOff>
      <xdr:row>151</xdr:row>
      <xdr:rowOff>95250</xdr:rowOff>
    </xdr:from>
    <xdr:to>
      <xdr:col>11</xdr:col>
      <xdr:colOff>504825</xdr:colOff>
      <xdr:row>151</xdr:row>
      <xdr:rowOff>523875</xdr:rowOff>
    </xdr:to>
    <xdr:grpSp>
      <xdr:nvGrpSpPr>
        <xdr:cNvPr id="377" name="Group 376">
          <a:extLst>
            <a:ext uri="{FF2B5EF4-FFF2-40B4-BE49-F238E27FC236}">
              <a16:creationId xmlns:a16="http://schemas.microsoft.com/office/drawing/2014/main" id="{00000000-0008-0000-0400-000079010000}"/>
            </a:ext>
          </a:extLst>
        </xdr:cNvPr>
        <xdr:cNvGrpSpPr/>
      </xdr:nvGrpSpPr>
      <xdr:grpSpPr>
        <a:xfrm>
          <a:off x="9330660" y="59912250"/>
          <a:ext cx="439392" cy="428625"/>
          <a:chOff x="11139281" y="53460098"/>
          <a:chExt cx="439392" cy="428625"/>
        </a:xfrm>
      </xdr:grpSpPr>
      <xdr:sp macro="" textlink="">
        <xdr:nvSpPr>
          <xdr:cNvPr id="725" name="Oval 724">
            <a:extLst>
              <a:ext uri="{FF2B5EF4-FFF2-40B4-BE49-F238E27FC236}">
                <a16:creationId xmlns:a16="http://schemas.microsoft.com/office/drawing/2014/main" id="{00000000-0008-0000-0400-0000D5020000}"/>
              </a:ext>
            </a:extLst>
          </xdr:cNvPr>
          <xdr:cNvSpPr/>
        </xdr:nvSpPr>
        <xdr:spPr>
          <a:xfrm>
            <a:off x="11139281" y="53473464"/>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29" name="Check Box 545" hidden="1">
                <a:extLst>
                  <a:ext uri="{63B3BB69-23CF-44E3-9099-C40C66FF867C}">
                    <a14:compatExt spid="_x0000_s42529"/>
                  </a:ext>
                  <a:ext uri="{FF2B5EF4-FFF2-40B4-BE49-F238E27FC236}">
                    <a16:creationId xmlns:a16="http://schemas.microsoft.com/office/drawing/2014/main" id="{00000000-0008-0000-0400-000021A60000}"/>
                  </a:ext>
                </a:extLst>
              </xdr:cNvPr>
              <xdr:cNvSpPr/>
            </xdr:nvSpPr>
            <xdr:spPr bwMode="auto">
              <a:xfrm>
                <a:off x="11235773" y="53460098"/>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85047</xdr:colOff>
      <xdr:row>157</xdr:row>
      <xdr:rowOff>17766</xdr:rowOff>
    </xdr:from>
    <xdr:to>
      <xdr:col>9</xdr:col>
      <xdr:colOff>522632</xdr:colOff>
      <xdr:row>157</xdr:row>
      <xdr:rowOff>2660220</xdr:rowOff>
    </xdr:to>
    <xdr:grpSp>
      <xdr:nvGrpSpPr>
        <xdr:cNvPr id="379" name="Group 378">
          <a:extLst>
            <a:ext uri="{FF2B5EF4-FFF2-40B4-BE49-F238E27FC236}">
              <a16:creationId xmlns:a16="http://schemas.microsoft.com/office/drawing/2014/main" id="{00000000-0008-0000-0400-00007B010000}"/>
            </a:ext>
          </a:extLst>
        </xdr:cNvPr>
        <xdr:cNvGrpSpPr/>
      </xdr:nvGrpSpPr>
      <xdr:grpSpPr>
        <a:xfrm>
          <a:off x="8189956" y="62181380"/>
          <a:ext cx="437585" cy="2642454"/>
          <a:chOff x="10007612" y="55238202"/>
          <a:chExt cx="437585" cy="2666185"/>
        </a:xfrm>
      </xdr:grpSpPr>
      <xdr:sp macro="" textlink="">
        <xdr:nvSpPr>
          <xdr:cNvPr id="728" name="Oval 727">
            <a:extLst>
              <a:ext uri="{FF2B5EF4-FFF2-40B4-BE49-F238E27FC236}">
                <a16:creationId xmlns:a16="http://schemas.microsoft.com/office/drawing/2014/main" id="{00000000-0008-0000-0400-0000D8020000}"/>
              </a:ext>
            </a:extLst>
          </xdr:cNvPr>
          <xdr:cNvSpPr/>
        </xdr:nvSpPr>
        <xdr:spPr>
          <a:xfrm>
            <a:off x="10007612" y="56379180"/>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30" name="Check Box 546" hidden="1">
                <a:extLst>
                  <a:ext uri="{63B3BB69-23CF-44E3-9099-C40C66FF867C}">
                    <a14:compatExt spid="_x0000_s42530"/>
                  </a:ext>
                  <a:ext uri="{FF2B5EF4-FFF2-40B4-BE49-F238E27FC236}">
                    <a16:creationId xmlns:a16="http://schemas.microsoft.com/office/drawing/2014/main" id="{00000000-0008-0000-0400-000022A60000}"/>
                  </a:ext>
                </a:extLst>
              </xdr:cNvPr>
              <xdr:cNvSpPr/>
            </xdr:nvSpPr>
            <xdr:spPr bwMode="auto">
              <a:xfrm>
                <a:off x="10102297" y="55238202"/>
                <a:ext cx="342900" cy="26661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75522</xdr:colOff>
      <xdr:row>157</xdr:row>
      <xdr:rowOff>27291</xdr:rowOff>
    </xdr:from>
    <xdr:to>
      <xdr:col>10</xdr:col>
      <xdr:colOff>513107</xdr:colOff>
      <xdr:row>157</xdr:row>
      <xdr:rowOff>2660220</xdr:rowOff>
    </xdr:to>
    <xdr:grpSp>
      <xdr:nvGrpSpPr>
        <xdr:cNvPr id="380" name="Group 379">
          <a:extLst>
            <a:ext uri="{FF2B5EF4-FFF2-40B4-BE49-F238E27FC236}">
              <a16:creationId xmlns:a16="http://schemas.microsoft.com/office/drawing/2014/main" id="{00000000-0008-0000-0400-00007C010000}"/>
            </a:ext>
          </a:extLst>
        </xdr:cNvPr>
        <xdr:cNvGrpSpPr/>
      </xdr:nvGrpSpPr>
      <xdr:grpSpPr>
        <a:xfrm>
          <a:off x="8803886" y="62190905"/>
          <a:ext cx="437585" cy="2632929"/>
          <a:chOff x="10619283" y="55247629"/>
          <a:chExt cx="437585" cy="2656650"/>
        </a:xfrm>
      </xdr:grpSpPr>
      <xdr:sp macro="" textlink="">
        <xdr:nvSpPr>
          <xdr:cNvPr id="730" name="Oval 729">
            <a:extLst>
              <a:ext uri="{FF2B5EF4-FFF2-40B4-BE49-F238E27FC236}">
                <a16:creationId xmlns:a16="http://schemas.microsoft.com/office/drawing/2014/main" id="{00000000-0008-0000-0400-0000DA020000}"/>
              </a:ext>
            </a:extLst>
          </xdr:cNvPr>
          <xdr:cNvSpPr/>
        </xdr:nvSpPr>
        <xdr:spPr>
          <a:xfrm>
            <a:off x="10619283" y="56379180"/>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31" name="Check Box 547" hidden="1">
                <a:extLst>
                  <a:ext uri="{63B3BB69-23CF-44E3-9099-C40C66FF867C}">
                    <a14:compatExt spid="_x0000_s42531"/>
                  </a:ext>
                  <a:ext uri="{FF2B5EF4-FFF2-40B4-BE49-F238E27FC236}">
                    <a16:creationId xmlns:a16="http://schemas.microsoft.com/office/drawing/2014/main" id="{00000000-0008-0000-0400-000023A60000}"/>
                  </a:ext>
                </a:extLst>
              </xdr:cNvPr>
              <xdr:cNvSpPr/>
            </xdr:nvSpPr>
            <xdr:spPr bwMode="auto">
              <a:xfrm>
                <a:off x="10713968" y="55247629"/>
                <a:ext cx="342900" cy="2656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75522</xdr:colOff>
      <xdr:row>157</xdr:row>
      <xdr:rowOff>27291</xdr:rowOff>
    </xdr:from>
    <xdr:to>
      <xdr:col>11</xdr:col>
      <xdr:colOff>522632</xdr:colOff>
      <xdr:row>157</xdr:row>
      <xdr:rowOff>2660220</xdr:rowOff>
    </xdr:to>
    <xdr:grpSp>
      <xdr:nvGrpSpPr>
        <xdr:cNvPr id="381" name="Group 380">
          <a:extLst>
            <a:ext uri="{FF2B5EF4-FFF2-40B4-BE49-F238E27FC236}">
              <a16:creationId xmlns:a16="http://schemas.microsoft.com/office/drawing/2014/main" id="{00000000-0008-0000-0400-00007D010000}"/>
            </a:ext>
          </a:extLst>
        </xdr:cNvPr>
        <xdr:cNvGrpSpPr/>
      </xdr:nvGrpSpPr>
      <xdr:grpSpPr>
        <a:xfrm>
          <a:off x="9340749" y="62190905"/>
          <a:ext cx="447110" cy="2632929"/>
          <a:chOff x="11149370" y="55247629"/>
          <a:chExt cx="447110" cy="2656650"/>
        </a:xfrm>
      </xdr:grpSpPr>
      <xdr:sp macro="" textlink="">
        <xdr:nvSpPr>
          <xdr:cNvPr id="731" name="Oval 730">
            <a:extLst>
              <a:ext uri="{FF2B5EF4-FFF2-40B4-BE49-F238E27FC236}">
                <a16:creationId xmlns:a16="http://schemas.microsoft.com/office/drawing/2014/main" id="{00000000-0008-0000-0400-0000DB020000}"/>
              </a:ext>
            </a:extLst>
          </xdr:cNvPr>
          <xdr:cNvSpPr/>
        </xdr:nvSpPr>
        <xdr:spPr>
          <a:xfrm>
            <a:off x="11149370" y="56379180"/>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32" name="Check Box 548" hidden="1">
                <a:extLst>
                  <a:ext uri="{63B3BB69-23CF-44E3-9099-C40C66FF867C}">
                    <a14:compatExt spid="_x0000_s42532"/>
                  </a:ext>
                  <a:ext uri="{FF2B5EF4-FFF2-40B4-BE49-F238E27FC236}">
                    <a16:creationId xmlns:a16="http://schemas.microsoft.com/office/drawing/2014/main" id="{00000000-0008-0000-0400-000024A60000}"/>
                  </a:ext>
                </a:extLst>
              </xdr:cNvPr>
              <xdr:cNvSpPr/>
            </xdr:nvSpPr>
            <xdr:spPr bwMode="auto">
              <a:xfrm>
                <a:off x="11253580" y="55247629"/>
                <a:ext cx="342900" cy="2656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66675</xdr:colOff>
      <xdr:row>214</xdr:row>
      <xdr:rowOff>356982</xdr:rowOff>
    </xdr:from>
    <xdr:to>
      <xdr:col>9</xdr:col>
      <xdr:colOff>504825</xdr:colOff>
      <xdr:row>214</xdr:row>
      <xdr:rowOff>911089</xdr:rowOff>
    </xdr:to>
    <xdr:grpSp>
      <xdr:nvGrpSpPr>
        <xdr:cNvPr id="623" name="Group 622">
          <a:extLst>
            <a:ext uri="{FF2B5EF4-FFF2-40B4-BE49-F238E27FC236}">
              <a16:creationId xmlns:a16="http://schemas.microsoft.com/office/drawing/2014/main" id="{00000000-0008-0000-0400-00006F020000}"/>
            </a:ext>
          </a:extLst>
        </xdr:cNvPr>
        <xdr:cNvGrpSpPr/>
      </xdr:nvGrpSpPr>
      <xdr:grpSpPr>
        <a:xfrm>
          <a:off x="8171584" y="89883323"/>
          <a:ext cx="438150" cy="554107"/>
          <a:chOff x="9989240" y="82537025"/>
          <a:chExt cx="438150" cy="554107"/>
        </a:xfrm>
      </xdr:grpSpPr>
      <xdr:sp macro="" textlink="">
        <xdr:nvSpPr>
          <xdr:cNvPr id="734" name="Oval 733">
            <a:extLst>
              <a:ext uri="{FF2B5EF4-FFF2-40B4-BE49-F238E27FC236}">
                <a16:creationId xmlns:a16="http://schemas.microsoft.com/office/drawing/2014/main" id="{00000000-0008-0000-0400-0000DE020000}"/>
              </a:ext>
            </a:extLst>
          </xdr:cNvPr>
          <xdr:cNvSpPr/>
        </xdr:nvSpPr>
        <xdr:spPr>
          <a:xfrm>
            <a:off x="9989240" y="82626655"/>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33" name="Check Box 549" hidden="1">
                <a:extLst>
                  <a:ext uri="{63B3BB69-23CF-44E3-9099-C40C66FF867C}">
                    <a14:compatExt spid="_x0000_s42533"/>
                  </a:ext>
                  <a:ext uri="{FF2B5EF4-FFF2-40B4-BE49-F238E27FC236}">
                    <a16:creationId xmlns:a16="http://schemas.microsoft.com/office/drawing/2014/main" id="{00000000-0008-0000-0400-000025A60000}"/>
                  </a:ext>
                </a:extLst>
              </xdr:cNvPr>
              <xdr:cNvSpPr/>
            </xdr:nvSpPr>
            <xdr:spPr bwMode="auto">
              <a:xfrm>
                <a:off x="10084490" y="82537025"/>
                <a:ext cx="342900" cy="5541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57150</xdr:colOff>
      <xdr:row>214</xdr:row>
      <xdr:rowOff>356982</xdr:rowOff>
    </xdr:from>
    <xdr:to>
      <xdr:col>10</xdr:col>
      <xdr:colOff>495300</xdr:colOff>
      <xdr:row>214</xdr:row>
      <xdr:rowOff>911089</xdr:rowOff>
    </xdr:to>
    <xdr:grpSp>
      <xdr:nvGrpSpPr>
        <xdr:cNvPr id="624" name="Group 623">
          <a:extLst>
            <a:ext uri="{FF2B5EF4-FFF2-40B4-BE49-F238E27FC236}">
              <a16:creationId xmlns:a16="http://schemas.microsoft.com/office/drawing/2014/main" id="{00000000-0008-0000-0400-000070020000}"/>
            </a:ext>
          </a:extLst>
        </xdr:cNvPr>
        <xdr:cNvGrpSpPr/>
      </xdr:nvGrpSpPr>
      <xdr:grpSpPr>
        <a:xfrm>
          <a:off x="8785514" y="89883323"/>
          <a:ext cx="438150" cy="554107"/>
          <a:chOff x="10600911" y="82537025"/>
          <a:chExt cx="438150" cy="554107"/>
        </a:xfrm>
      </xdr:grpSpPr>
      <xdr:sp macro="" textlink="">
        <xdr:nvSpPr>
          <xdr:cNvPr id="736" name="Oval 735">
            <a:extLst>
              <a:ext uri="{FF2B5EF4-FFF2-40B4-BE49-F238E27FC236}">
                <a16:creationId xmlns:a16="http://schemas.microsoft.com/office/drawing/2014/main" id="{00000000-0008-0000-0400-0000E0020000}"/>
              </a:ext>
            </a:extLst>
          </xdr:cNvPr>
          <xdr:cNvSpPr/>
        </xdr:nvSpPr>
        <xdr:spPr>
          <a:xfrm>
            <a:off x="10600911" y="82626655"/>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34" name="Check Box 550" hidden="1">
                <a:extLst>
                  <a:ext uri="{63B3BB69-23CF-44E3-9099-C40C66FF867C}">
                    <a14:compatExt spid="_x0000_s42534"/>
                  </a:ext>
                  <a:ext uri="{FF2B5EF4-FFF2-40B4-BE49-F238E27FC236}">
                    <a16:creationId xmlns:a16="http://schemas.microsoft.com/office/drawing/2014/main" id="{00000000-0008-0000-0400-000026A60000}"/>
                  </a:ext>
                </a:extLst>
              </xdr:cNvPr>
              <xdr:cNvSpPr/>
            </xdr:nvSpPr>
            <xdr:spPr bwMode="auto">
              <a:xfrm>
                <a:off x="10696161" y="82537025"/>
                <a:ext cx="342900" cy="5541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57150</xdr:colOff>
      <xdr:row>214</xdr:row>
      <xdr:rowOff>366507</xdr:rowOff>
    </xdr:from>
    <xdr:to>
      <xdr:col>11</xdr:col>
      <xdr:colOff>495300</xdr:colOff>
      <xdr:row>214</xdr:row>
      <xdr:rowOff>915959</xdr:rowOff>
    </xdr:to>
    <xdr:grpSp>
      <xdr:nvGrpSpPr>
        <xdr:cNvPr id="626" name="Group 625">
          <a:extLst>
            <a:ext uri="{FF2B5EF4-FFF2-40B4-BE49-F238E27FC236}">
              <a16:creationId xmlns:a16="http://schemas.microsoft.com/office/drawing/2014/main" id="{00000000-0008-0000-0400-000072020000}"/>
            </a:ext>
          </a:extLst>
        </xdr:cNvPr>
        <xdr:cNvGrpSpPr/>
      </xdr:nvGrpSpPr>
      <xdr:grpSpPr>
        <a:xfrm>
          <a:off x="9322377" y="89892848"/>
          <a:ext cx="438150" cy="549452"/>
          <a:chOff x="11130998" y="82546550"/>
          <a:chExt cx="438150" cy="549452"/>
        </a:xfrm>
      </xdr:grpSpPr>
      <xdr:sp macro="" textlink="">
        <xdr:nvSpPr>
          <xdr:cNvPr id="737" name="Oval 736">
            <a:extLst>
              <a:ext uri="{FF2B5EF4-FFF2-40B4-BE49-F238E27FC236}">
                <a16:creationId xmlns:a16="http://schemas.microsoft.com/office/drawing/2014/main" id="{00000000-0008-0000-0400-0000E1020000}"/>
              </a:ext>
            </a:extLst>
          </xdr:cNvPr>
          <xdr:cNvSpPr/>
        </xdr:nvSpPr>
        <xdr:spPr>
          <a:xfrm>
            <a:off x="11130998" y="82626655"/>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35" name="Check Box 551" hidden="1">
                <a:extLst>
                  <a:ext uri="{63B3BB69-23CF-44E3-9099-C40C66FF867C}">
                    <a14:compatExt spid="_x0000_s42535"/>
                  </a:ext>
                  <a:ext uri="{FF2B5EF4-FFF2-40B4-BE49-F238E27FC236}">
                    <a16:creationId xmlns:a16="http://schemas.microsoft.com/office/drawing/2014/main" id="{00000000-0008-0000-0400-000027A60000}"/>
                  </a:ext>
                </a:extLst>
              </xdr:cNvPr>
              <xdr:cNvSpPr/>
            </xdr:nvSpPr>
            <xdr:spPr bwMode="auto">
              <a:xfrm>
                <a:off x="11226248" y="82546550"/>
                <a:ext cx="342900" cy="549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83241</xdr:colOff>
      <xdr:row>179</xdr:row>
      <xdr:rowOff>136665</xdr:rowOff>
    </xdr:from>
    <xdr:to>
      <xdr:col>9</xdr:col>
      <xdr:colOff>504825</xdr:colOff>
      <xdr:row>179</xdr:row>
      <xdr:rowOff>532272</xdr:rowOff>
    </xdr:to>
    <xdr:grpSp>
      <xdr:nvGrpSpPr>
        <xdr:cNvPr id="383" name="Group 382">
          <a:extLst>
            <a:ext uri="{FF2B5EF4-FFF2-40B4-BE49-F238E27FC236}">
              <a16:creationId xmlns:a16="http://schemas.microsoft.com/office/drawing/2014/main" id="{00000000-0008-0000-0400-00007F010000}"/>
            </a:ext>
          </a:extLst>
        </xdr:cNvPr>
        <xdr:cNvGrpSpPr/>
      </xdr:nvGrpSpPr>
      <xdr:grpSpPr>
        <a:xfrm>
          <a:off x="8188150" y="73600392"/>
          <a:ext cx="421584" cy="395607"/>
          <a:chOff x="10005806" y="65966839"/>
          <a:chExt cx="421584" cy="395607"/>
        </a:xfrm>
      </xdr:grpSpPr>
      <xdr:sp macro="" textlink="">
        <xdr:nvSpPr>
          <xdr:cNvPr id="752" name="Oval 751">
            <a:extLst>
              <a:ext uri="{FF2B5EF4-FFF2-40B4-BE49-F238E27FC236}">
                <a16:creationId xmlns:a16="http://schemas.microsoft.com/office/drawing/2014/main" id="{00000000-0008-0000-0400-0000F0020000}"/>
              </a:ext>
            </a:extLst>
          </xdr:cNvPr>
          <xdr:cNvSpPr/>
        </xdr:nvSpPr>
        <xdr:spPr>
          <a:xfrm>
            <a:off x="10005806" y="65971921"/>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42" name="Check Box 558" hidden="1">
                <a:extLst>
                  <a:ext uri="{63B3BB69-23CF-44E3-9099-C40C66FF867C}">
                    <a14:compatExt spid="_x0000_s42542"/>
                  </a:ext>
                  <a:ext uri="{FF2B5EF4-FFF2-40B4-BE49-F238E27FC236}">
                    <a16:creationId xmlns:a16="http://schemas.microsoft.com/office/drawing/2014/main" id="{00000000-0008-0000-0400-00002EA60000}"/>
                  </a:ext>
                </a:extLst>
              </xdr:cNvPr>
              <xdr:cNvSpPr/>
            </xdr:nvSpPr>
            <xdr:spPr bwMode="auto">
              <a:xfrm>
                <a:off x="10084490" y="65966839"/>
                <a:ext cx="342900" cy="3768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57151</xdr:colOff>
      <xdr:row>179</xdr:row>
      <xdr:rowOff>116898</xdr:rowOff>
    </xdr:from>
    <xdr:to>
      <xdr:col>10</xdr:col>
      <xdr:colOff>495300</xdr:colOff>
      <xdr:row>179</xdr:row>
      <xdr:rowOff>507423</xdr:rowOff>
    </xdr:to>
    <xdr:grpSp>
      <xdr:nvGrpSpPr>
        <xdr:cNvPr id="513" name="Group 512">
          <a:extLst>
            <a:ext uri="{FF2B5EF4-FFF2-40B4-BE49-F238E27FC236}">
              <a16:creationId xmlns:a16="http://schemas.microsoft.com/office/drawing/2014/main" id="{00000000-0008-0000-0400-000001020000}"/>
            </a:ext>
          </a:extLst>
        </xdr:cNvPr>
        <xdr:cNvGrpSpPr/>
      </xdr:nvGrpSpPr>
      <xdr:grpSpPr>
        <a:xfrm>
          <a:off x="8785515" y="73580625"/>
          <a:ext cx="438149" cy="390525"/>
          <a:chOff x="10600912" y="65947072"/>
          <a:chExt cx="438149" cy="390525"/>
        </a:xfrm>
      </xdr:grpSpPr>
      <xdr:sp macro="" textlink="">
        <xdr:nvSpPr>
          <xdr:cNvPr id="754" name="Oval 753">
            <a:extLst>
              <a:ext uri="{FF2B5EF4-FFF2-40B4-BE49-F238E27FC236}">
                <a16:creationId xmlns:a16="http://schemas.microsoft.com/office/drawing/2014/main" id="{00000000-0008-0000-0400-0000F2020000}"/>
              </a:ext>
            </a:extLst>
          </xdr:cNvPr>
          <xdr:cNvSpPr/>
        </xdr:nvSpPr>
        <xdr:spPr>
          <a:xfrm>
            <a:off x="10600912" y="65947072"/>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43" name="Check Box 559" hidden="1">
                <a:extLst>
                  <a:ext uri="{63B3BB69-23CF-44E3-9099-C40C66FF867C}">
                    <a14:compatExt spid="_x0000_s42543"/>
                  </a:ext>
                  <a:ext uri="{FF2B5EF4-FFF2-40B4-BE49-F238E27FC236}">
                    <a16:creationId xmlns:a16="http://schemas.microsoft.com/office/drawing/2014/main" id="{00000000-0008-0000-0400-00002FA60000}"/>
                  </a:ext>
                </a:extLst>
              </xdr:cNvPr>
              <xdr:cNvSpPr/>
            </xdr:nvSpPr>
            <xdr:spPr bwMode="auto">
              <a:xfrm>
                <a:off x="10696161" y="65958556"/>
                <a:ext cx="342900" cy="3685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57151</xdr:colOff>
      <xdr:row>179</xdr:row>
      <xdr:rowOff>104776</xdr:rowOff>
    </xdr:from>
    <xdr:to>
      <xdr:col>11</xdr:col>
      <xdr:colOff>495300</xdr:colOff>
      <xdr:row>179</xdr:row>
      <xdr:rowOff>530088</xdr:rowOff>
    </xdr:to>
    <xdr:grpSp>
      <xdr:nvGrpSpPr>
        <xdr:cNvPr id="514" name="Group 513">
          <a:extLst>
            <a:ext uri="{FF2B5EF4-FFF2-40B4-BE49-F238E27FC236}">
              <a16:creationId xmlns:a16="http://schemas.microsoft.com/office/drawing/2014/main" id="{00000000-0008-0000-0400-000002020000}"/>
            </a:ext>
          </a:extLst>
        </xdr:cNvPr>
        <xdr:cNvGrpSpPr/>
      </xdr:nvGrpSpPr>
      <xdr:grpSpPr>
        <a:xfrm>
          <a:off x="9322378" y="73568503"/>
          <a:ext cx="438149" cy="425312"/>
          <a:chOff x="11130999" y="65934950"/>
          <a:chExt cx="438149" cy="425312"/>
        </a:xfrm>
      </xdr:grpSpPr>
      <xdr:sp macro="" textlink="">
        <xdr:nvSpPr>
          <xdr:cNvPr id="755" name="Oval 754">
            <a:extLst>
              <a:ext uri="{FF2B5EF4-FFF2-40B4-BE49-F238E27FC236}">
                <a16:creationId xmlns:a16="http://schemas.microsoft.com/office/drawing/2014/main" id="{00000000-0008-0000-0400-0000F3020000}"/>
              </a:ext>
            </a:extLst>
          </xdr:cNvPr>
          <xdr:cNvSpPr/>
        </xdr:nvSpPr>
        <xdr:spPr>
          <a:xfrm>
            <a:off x="11130999" y="65947072"/>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44" name="Check Box 560" hidden="1">
                <a:extLst>
                  <a:ext uri="{63B3BB69-23CF-44E3-9099-C40C66FF867C}">
                    <a14:compatExt spid="_x0000_s42544"/>
                  </a:ext>
                  <a:ext uri="{FF2B5EF4-FFF2-40B4-BE49-F238E27FC236}">
                    <a16:creationId xmlns:a16="http://schemas.microsoft.com/office/drawing/2014/main" id="{00000000-0008-0000-0400-000030A60000}"/>
                  </a:ext>
                </a:extLst>
              </xdr:cNvPr>
              <xdr:cNvSpPr/>
            </xdr:nvSpPr>
            <xdr:spPr bwMode="auto">
              <a:xfrm>
                <a:off x="11226248" y="65934950"/>
                <a:ext cx="342900" cy="425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66676</xdr:colOff>
      <xdr:row>180</xdr:row>
      <xdr:rowOff>116898</xdr:rowOff>
    </xdr:from>
    <xdr:to>
      <xdr:col>9</xdr:col>
      <xdr:colOff>504825</xdr:colOff>
      <xdr:row>180</xdr:row>
      <xdr:rowOff>507423</xdr:rowOff>
    </xdr:to>
    <xdr:grpSp>
      <xdr:nvGrpSpPr>
        <xdr:cNvPr id="518" name="Group 517">
          <a:extLst>
            <a:ext uri="{FF2B5EF4-FFF2-40B4-BE49-F238E27FC236}">
              <a16:creationId xmlns:a16="http://schemas.microsoft.com/office/drawing/2014/main" id="{00000000-0008-0000-0400-000006020000}"/>
            </a:ext>
          </a:extLst>
        </xdr:cNvPr>
        <xdr:cNvGrpSpPr/>
      </xdr:nvGrpSpPr>
      <xdr:grpSpPr>
        <a:xfrm>
          <a:off x="8171585" y="74152125"/>
          <a:ext cx="438149" cy="390525"/>
          <a:chOff x="9989241" y="66518572"/>
          <a:chExt cx="438149" cy="390525"/>
        </a:xfrm>
      </xdr:grpSpPr>
      <xdr:sp macro="" textlink="">
        <xdr:nvSpPr>
          <xdr:cNvPr id="758" name="Oval 757">
            <a:extLst>
              <a:ext uri="{FF2B5EF4-FFF2-40B4-BE49-F238E27FC236}">
                <a16:creationId xmlns:a16="http://schemas.microsoft.com/office/drawing/2014/main" id="{00000000-0008-0000-0400-0000F6020000}"/>
              </a:ext>
            </a:extLst>
          </xdr:cNvPr>
          <xdr:cNvSpPr/>
        </xdr:nvSpPr>
        <xdr:spPr>
          <a:xfrm>
            <a:off x="9989241" y="66518572"/>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45" name="Check Box 561" hidden="1">
                <a:extLst>
                  <a:ext uri="{63B3BB69-23CF-44E3-9099-C40C66FF867C}">
                    <a14:compatExt spid="_x0000_s42545"/>
                  </a:ext>
                  <a:ext uri="{FF2B5EF4-FFF2-40B4-BE49-F238E27FC236}">
                    <a16:creationId xmlns:a16="http://schemas.microsoft.com/office/drawing/2014/main" id="{00000000-0008-0000-0400-000031A60000}"/>
                  </a:ext>
                </a:extLst>
              </xdr:cNvPr>
              <xdr:cNvSpPr/>
            </xdr:nvSpPr>
            <xdr:spPr bwMode="auto">
              <a:xfrm>
                <a:off x="10084490" y="66521773"/>
                <a:ext cx="342900" cy="3437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57151</xdr:colOff>
      <xdr:row>180</xdr:row>
      <xdr:rowOff>116898</xdr:rowOff>
    </xdr:from>
    <xdr:to>
      <xdr:col>10</xdr:col>
      <xdr:colOff>495300</xdr:colOff>
      <xdr:row>180</xdr:row>
      <xdr:rowOff>507423</xdr:rowOff>
    </xdr:to>
    <xdr:grpSp>
      <xdr:nvGrpSpPr>
        <xdr:cNvPr id="519" name="Group 518">
          <a:extLst>
            <a:ext uri="{FF2B5EF4-FFF2-40B4-BE49-F238E27FC236}">
              <a16:creationId xmlns:a16="http://schemas.microsoft.com/office/drawing/2014/main" id="{00000000-0008-0000-0400-000007020000}"/>
            </a:ext>
          </a:extLst>
        </xdr:cNvPr>
        <xdr:cNvGrpSpPr/>
      </xdr:nvGrpSpPr>
      <xdr:grpSpPr>
        <a:xfrm>
          <a:off x="8785515" y="74152125"/>
          <a:ext cx="438149" cy="390525"/>
          <a:chOff x="10600912" y="66518572"/>
          <a:chExt cx="438149" cy="390525"/>
        </a:xfrm>
      </xdr:grpSpPr>
      <xdr:sp macro="" textlink="">
        <xdr:nvSpPr>
          <xdr:cNvPr id="760" name="Oval 759">
            <a:extLst>
              <a:ext uri="{FF2B5EF4-FFF2-40B4-BE49-F238E27FC236}">
                <a16:creationId xmlns:a16="http://schemas.microsoft.com/office/drawing/2014/main" id="{00000000-0008-0000-0400-0000F8020000}"/>
              </a:ext>
            </a:extLst>
          </xdr:cNvPr>
          <xdr:cNvSpPr/>
        </xdr:nvSpPr>
        <xdr:spPr>
          <a:xfrm>
            <a:off x="10600912" y="66518572"/>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46" name="Check Box 562" hidden="1">
                <a:extLst>
                  <a:ext uri="{63B3BB69-23CF-44E3-9099-C40C66FF867C}">
                    <a14:compatExt spid="_x0000_s42546"/>
                  </a:ext>
                  <a:ext uri="{FF2B5EF4-FFF2-40B4-BE49-F238E27FC236}">
                    <a16:creationId xmlns:a16="http://schemas.microsoft.com/office/drawing/2014/main" id="{00000000-0008-0000-0400-000032A60000}"/>
                  </a:ext>
                </a:extLst>
              </xdr:cNvPr>
              <xdr:cNvSpPr/>
            </xdr:nvSpPr>
            <xdr:spPr bwMode="auto">
              <a:xfrm>
                <a:off x="10696161" y="66530057"/>
                <a:ext cx="342900" cy="3520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57151</xdr:colOff>
      <xdr:row>180</xdr:row>
      <xdr:rowOff>113058</xdr:rowOff>
    </xdr:from>
    <xdr:to>
      <xdr:col>11</xdr:col>
      <xdr:colOff>495300</xdr:colOff>
      <xdr:row>180</xdr:row>
      <xdr:rowOff>507423</xdr:rowOff>
    </xdr:to>
    <xdr:grpSp>
      <xdr:nvGrpSpPr>
        <xdr:cNvPr id="520" name="Group 519">
          <a:extLst>
            <a:ext uri="{FF2B5EF4-FFF2-40B4-BE49-F238E27FC236}">
              <a16:creationId xmlns:a16="http://schemas.microsoft.com/office/drawing/2014/main" id="{00000000-0008-0000-0400-000008020000}"/>
            </a:ext>
          </a:extLst>
        </xdr:cNvPr>
        <xdr:cNvGrpSpPr/>
      </xdr:nvGrpSpPr>
      <xdr:grpSpPr>
        <a:xfrm>
          <a:off x="9322378" y="74148285"/>
          <a:ext cx="438149" cy="394365"/>
          <a:chOff x="11130999" y="66514732"/>
          <a:chExt cx="438149" cy="394365"/>
        </a:xfrm>
      </xdr:grpSpPr>
      <xdr:sp macro="" textlink="">
        <xdr:nvSpPr>
          <xdr:cNvPr id="761" name="Oval 760">
            <a:extLst>
              <a:ext uri="{FF2B5EF4-FFF2-40B4-BE49-F238E27FC236}">
                <a16:creationId xmlns:a16="http://schemas.microsoft.com/office/drawing/2014/main" id="{00000000-0008-0000-0400-0000F9020000}"/>
              </a:ext>
            </a:extLst>
          </xdr:cNvPr>
          <xdr:cNvSpPr/>
        </xdr:nvSpPr>
        <xdr:spPr>
          <a:xfrm>
            <a:off x="11130999" y="66518572"/>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47" name="Check Box 563" hidden="1">
                <a:extLst>
                  <a:ext uri="{63B3BB69-23CF-44E3-9099-C40C66FF867C}">
                    <a14:compatExt spid="_x0000_s42547"/>
                  </a:ext>
                  <a:ext uri="{FF2B5EF4-FFF2-40B4-BE49-F238E27FC236}">
                    <a16:creationId xmlns:a16="http://schemas.microsoft.com/office/drawing/2014/main" id="{00000000-0008-0000-0400-000033A60000}"/>
                  </a:ext>
                </a:extLst>
              </xdr:cNvPr>
              <xdr:cNvSpPr/>
            </xdr:nvSpPr>
            <xdr:spPr bwMode="auto">
              <a:xfrm>
                <a:off x="11226248" y="66514732"/>
                <a:ext cx="342900" cy="383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66676</xdr:colOff>
      <xdr:row>181</xdr:row>
      <xdr:rowOff>111816</xdr:rowOff>
    </xdr:from>
    <xdr:to>
      <xdr:col>9</xdr:col>
      <xdr:colOff>496542</xdr:colOff>
      <xdr:row>181</xdr:row>
      <xdr:rowOff>507423</xdr:rowOff>
    </xdr:to>
    <xdr:grpSp>
      <xdr:nvGrpSpPr>
        <xdr:cNvPr id="522" name="Group 521">
          <a:extLst>
            <a:ext uri="{FF2B5EF4-FFF2-40B4-BE49-F238E27FC236}">
              <a16:creationId xmlns:a16="http://schemas.microsoft.com/office/drawing/2014/main" id="{00000000-0008-0000-0400-00000A020000}"/>
            </a:ext>
          </a:extLst>
        </xdr:cNvPr>
        <xdr:cNvGrpSpPr/>
      </xdr:nvGrpSpPr>
      <xdr:grpSpPr>
        <a:xfrm>
          <a:off x="8171585" y="74718543"/>
          <a:ext cx="429866" cy="395607"/>
          <a:chOff x="9989241" y="67084990"/>
          <a:chExt cx="429866" cy="395607"/>
        </a:xfrm>
      </xdr:grpSpPr>
      <xdr:sp macro="" textlink="">
        <xdr:nvSpPr>
          <xdr:cNvPr id="764" name="Oval 763">
            <a:extLst>
              <a:ext uri="{FF2B5EF4-FFF2-40B4-BE49-F238E27FC236}">
                <a16:creationId xmlns:a16="http://schemas.microsoft.com/office/drawing/2014/main" id="{00000000-0008-0000-0400-0000FC020000}"/>
              </a:ext>
            </a:extLst>
          </xdr:cNvPr>
          <xdr:cNvSpPr/>
        </xdr:nvSpPr>
        <xdr:spPr>
          <a:xfrm>
            <a:off x="9989241" y="67090072"/>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48" name="Check Box 564" hidden="1">
                <a:extLst>
                  <a:ext uri="{63B3BB69-23CF-44E3-9099-C40C66FF867C}">
                    <a14:compatExt spid="_x0000_s42548"/>
                  </a:ext>
                  <a:ext uri="{FF2B5EF4-FFF2-40B4-BE49-F238E27FC236}">
                    <a16:creationId xmlns:a16="http://schemas.microsoft.com/office/drawing/2014/main" id="{00000000-0008-0000-0400-000034A60000}"/>
                  </a:ext>
                </a:extLst>
              </xdr:cNvPr>
              <xdr:cNvSpPr/>
            </xdr:nvSpPr>
            <xdr:spPr bwMode="auto">
              <a:xfrm>
                <a:off x="10076207" y="67084990"/>
                <a:ext cx="342900" cy="3602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57151</xdr:colOff>
      <xdr:row>181</xdr:row>
      <xdr:rowOff>116898</xdr:rowOff>
    </xdr:from>
    <xdr:to>
      <xdr:col>10</xdr:col>
      <xdr:colOff>495300</xdr:colOff>
      <xdr:row>181</xdr:row>
      <xdr:rowOff>507423</xdr:rowOff>
    </xdr:to>
    <xdr:grpSp>
      <xdr:nvGrpSpPr>
        <xdr:cNvPr id="523" name="Group 522">
          <a:extLst>
            <a:ext uri="{FF2B5EF4-FFF2-40B4-BE49-F238E27FC236}">
              <a16:creationId xmlns:a16="http://schemas.microsoft.com/office/drawing/2014/main" id="{00000000-0008-0000-0400-00000B020000}"/>
            </a:ext>
          </a:extLst>
        </xdr:cNvPr>
        <xdr:cNvGrpSpPr/>
      </xdr:nvGrpSpPr>
      <xdr:grpSpPr>
        <a:xfrm>
          <a:off x="8785515" y="74723625"/>
          <a:ext cx="438149" cy="390525"/>
          <a:chOff x="10600912" y="67090072"/>
          <a:chExt cx="438149" cy="390525"/>
        </a:xfrm>
      </xdr:grpSpPr>
      <xdr:sp macro="" textlink="">
        <xdr:nvSpPr>
          <xdr:cNvPr id="766" name="Oval 765">
            <a:extLst>
              <a:ext uri="{FF2B5EF4-FFF2-40B4-BE49-F238E27FC236}">
                <a16:creationId xmlns:a16="http://schemas.microsoft.com/office/drawing/2014/main" id="{00000000-0008-0000-0400-0000FE020000}"/>
              </a:ext>
            </a:extLst>
          </xdr:cNvPr>
          <xdr:cNvSpPr/>
        </xdr:nvSpPr>
        <xdr:spPr>
          <a:xfrm>
            <a:off x="10600912" y="67090072"/>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49" name="Check Box 565" hidden="1">
                <a:extLst>
                  <a:ext uri="{63B3BB69-23CF-44E3-9099-C40C66FF867C}">
                    <a14:compatExt spid="_x0000_s42549"/>
                  </a:ext>
                  <a:ext uri="{FF2B5EF4-FFF2-40B4-BE49-F238E27FC236}">
                    <a16:creationId xmlns:a16="http://schemas.microsoft.com/office/drawing/2014/main" id="{00000000-0008-0000-0400-000035A60000}"/>
                  </a:ext>
                </a:extLst>
              </xdr:cNvPr>
              <xdr:cNvSpPr/>
            </xdr:nvSpPr>
            <xdr:spPr bwMode="auto">
              <a:xfrm>
                <a:off x="10696161" y="67093273"/>
                <a:ext cx="342900" cy="3602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57151</xdr:colOff>
      <xdr:row>181</xdr:row>
      <xdr:rowOff>116898</xdr:rowOff>
    </xdr:from>
    <xdr:to>
      <xdr:col>11</xdr:col>
      <xdr:colOff>495300</xdr:colOff>
      <xdr:row>181</xdr:row>
      <xdr:rowOff>507423</xdr:rowOff>
    </xdr:to>
    <xdr:grpSp>
      <xdr:nvGrpSpPr>
        <xdr:cNvPr id="524" name="Group 523">
          <a:extLst>
            <a:ext uri="{FF2B5EF4-FFF2-40B4-BE49-F238E27FC236}">
              <a16:creationId xmlns:a16="http://schemas.microsoft.com/office/drawing/2014/main" id="{00000000-0008-0000-0400-00000C020000}"/>
            </a:ext>
          </a:extLst>
        </xdr:cNvPr>
        <xdr:cNvGrpSpPr/>
      </xdr:nvGrpSpPr>
      <xdr:grpSpPr>
        <a:xfrm>
          <a:off x="9322378" y="74723625"/>
          <a:ext cx="438149" cy="390525"/>
          <a:chOff x="11130999" y="67090072"/>
          <a:chExt cx="438149" cy="390525"/>
        </a:xfrm>
      </xdr:grpSpPr>
      <xdr:sp macro="" textlink="">
        <xdr:nvSpPr>
          <xdr:cNvPr id="767" name="Oval 766">
            <a:extLst>
              <a:ext uri="{FF2B5EF4-FFF2-40B4-BE49-F238E27FC236}">
                <a16:creationId xmlns:a16="http://schemas.microsoft.com/office/drawing/2014/main" id="{00000000-0008-0000-0400-0000FF020000}"/>
              </a:ext>
            </a:extLst>
          </xdr:cNvPr>
          <xdr:cNvSpPr/>
        </xdr:nvSpPr>
        <xdr:spPr>
          <a:xfrm>
            <a:off x="11130999" y="67090072"/>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50" name="Check Box 566" hidden="1">
                <a:extLst>
                  <a:ext uri="{63B3BB69-23CF-44E3-9099-C40C66FF867C}">
                    <a14:compatExt spid="_x0000_s42550"/>
                  </a:ext>
                  <a:ext uri="{FF2B5EF4-FFF2-40B4-BE49-F238E27FC236}">
                    <a16:creationId xmlns:a16="http://schemas.microsoft.com/office/drawing/2014/main" id="{00000000-0008-0000-0400-000036A60000}"/>
                  </a:ext>
                </a:extLst>
              </xdr:cNvPr>
              <xdr:cNvSpPr/>
            </xdr:nvSpPr>
            <xdr:spPr bwMode="auto">
              <a:xfrm>
                <a:off x="11226248" y="67111081"/>
                <a:ext cx="342900" cy="3342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66676</xdr:colOff>
      <xdr:row>182</xdr:row>
      <xdr:rowOff>116898</xdr:rowOff>
    </xdr:from>
    <xdr:to>
      <xdr:col>9</xdr:col>
      <xdr:colOff>496542</xdr:colOff>
      <xdr:row>182</xdr:row>
      <xdr:rowOff>507423</xdr:rowOff>
    </xdr:to>
    <xdr:grpSp>
      <xdr:nvGrpSpPr>
        <xdr:cNvPr id="526" name="Group 525">
          <a:extLst>
            <a:ext uri="{FF2B5EF4-FFF2-40B4-BE49-F238E27FC236}">
              <a16:creationId xmlns:a16="http://schemas.microsoft.com/office/drawing/2014/main" id="{00000000-0008-0000-0400-00000E020000}"/>
            </a:ext>
          </a:extLst>
        </xdr:cNvPr>
        <xdr:cNvGrpSpPr/>
      </xdr:nvGrpSpPr>
      <xdr:grpSpPr>
        <a:xfrm>
          <a:off x="8171585" y="75295125"/>
          <a:ext cx="429866" cy="390525"/>
          <a:chOff x="9989241" y="67661572"/>
          <a:chExt cx="429866" cy="390525"/>
        </a:xfrm>
      </xdr:grpSpPr>
      <xdr:sp macro="" textlink="">
        <xdr:nvSpPr>
          <xdr:cNvPr id="770" name="Oval 769">
            <a:extLst>
              <a:ext uri="{FF2B5EF4-FFF2-40B4-BE49-F238E27FC236}">
                <a16:creationId xmlns:a16="http://schemas.microsoft.com/office/drawing/2014/main" id="{00000000-0008-0000-0400-000002030000}"/>
              </a:ext>
            </a:extLst>
          </xdr:cNvPr>
          <xdr:cNvSpPr/>
        </xdr:nvSpPr>
        <xdr:spPr>
          <a:xfrm>
            <a:off x="9989241" y="67661572"/>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51" name="Check Box 567" hidden="1">
                <a:extLst>
                  <a:ext uri="{63B3BB69-23CF-44E3-9099-C40C66FF867C}">
                    <a14:compatExt spid="_x0000_s42551"/>
                  </a:ext>
                  <a:ext uri="{FF2B5EF4-FFF2-40B4-BE49-F238E27FC236}">
                    <a16:creationId xmlns:a16="http://schemas.microsoft.com/office/drawing/2014/main" id="{00000000-0008-0000-0400-000037A60000}"/>
                  </a:ext>
                </a:extLst>
              </xdr:cNvPr>
              <xdr:cNvSpPr/>
            </xdr:nvSpPr>
            <xdr:spPr bwMode="auto">
              <a:xfrm>
                <a:off x="10076207" y="67681340"/>
                <a:ext cx="342900" cy="318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57151</xdr:colOff>
      <xdr:row>182</xdr:row>
      <xdr:rowOff>116898</xdr:rowOff>
    </xdr:from>
    <xdr:to>
      <xdr:col>10</xdr:col>
      <xdr:colOff>495300</xdr:colOff>
      <xdr:row>182</xdr:row>
      <xdr:rowOff>507423</xdr:rowOff>
    </xdr:to>
    <xdr:grpSp>
      <xdr:nvGrpSpPr>
        <xdr:cNvPr id="527" name="Group 526">
          <a:extLst>
            <a:ext uri="{FF2B5EF4-FFF2-40B4-BE49-F238E27FC236}">
              <a16:creationId xmlns:a16="http://schemas.microsoft.com/office/drawing/2014/main" id="{00000000-0008-0000-0400-00000F020000}"/>
            </a:ext>
          </a:extLst>
        </xdr:cNvPr>
        <xdr:cNvGrpSpPr/>
      </xdr:nvGrpSpPr>
      <xdr:grpSpPr>
        <a:xfrm>
          <a:off x="8785515" y="75295125"/>
          <a:ext cx="438149" cy="390525"/>
          <a:chOff x="10600912" y="67661572"/>
          <a:chExt cx="438149" cy="390525"/>
        </a:xfrm>
      </xdr:grpSpPr>
      <xdr:sp macro="" textlink="">
        <xdr:nvSpPr>
          <xdr:cNvPr id="772" name="Oval 771">
            <a:extLst>
              <a:ext uri="{FF2B5EF4-FFF2-40B4-BE49-F238E27FC236}">
                <a16:creationId xmlns:a16="http://schemas.microsoft.com/office/drawing/2014/main" id="{00000000-0008-0000-0400-000004030000}"/>
              </a:ext>
            </a:extLst>
          </xdr:cNvPr>
          <xdr:cNvSpPr/>
        </xdr:nvSpPr>
        <xdr:spPr>
          <a:xfrm>
            <a:off x="10600912" y="67661572"/>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52" name="Check Box 568" hidden="1">
                <a:extLst>
                  <a:ext uri="{63B3BB69-23CF-44E3-9099-C40C66FF867C}">
                    <a14:compatExt spid="_x0000_s42552"/>
                  </a:ext>
                  <a:ext uri="{FF2B5EF4-FFF2-40B4-BE49-F238E27FC236}">
                    <a16:creationId xmlns:a16="http://schemas.microsoft.com/office/drawing/2014/main" id="{00000000-0008-0000-0400-000038A60000}"/>
                  </a:ext>
                </a:extLst>
              </xdr:cNvPr>
              <xdr:cNvSpPr/>
            </xdr:nvSpPr>
            <xdr:spPr bwMode="auto">
              <a:xfrm>
                <a:off x="10696161" y="67673057"/>
                <a:ext cx="342900" cy="3437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57151</xdr:colOff>
      <xdr:row>182</xdr:row>
      <xdr:rowOff>116898</xdr:rowOff>
    </xdr:from>
    <xdr:to>
      <xdr:col>11</xdr:col>
      <xdr:colOff>495300</xdr:colOff>
      <xdr:row>182</xdr:row>
      <xdr:rowOff>507423</xdr:rowOff>
    </xdr:to>
    <xdr:grpSp>
      <xdr:nvGrpSpPr>
        <xdr:cNvPr id="528" name="Group 527">
          <a:extLst>
            <a:ext uri="{FF2B5EF4-FFF2-40B4-BE49-F238E27FC236}">
              <a16:creationId xmlns:a16="http://schemas.microsoft.com/office/drawing/2014/main" id="{00000000-0008-0000-0400-000010020000}"/>
            </a:ext>
          </a:extLst>
        </xdr:cNvPr>
        <xdr:cNvGrpSpPr/>
      </xdr:nvGrpSpPr>
      <xdr:grpSpPr>
        <a:xfrm>
          <a:off x="9322378" y="75295125"/>
          <a:ext cx="438149" cy="390525"/>
          <a:chOff x="11130999" y="67661572"/>
          <a:chExt cx="438149" cy="390525"/>
        </a:xfrm>
      </xdr:grpSpPr>
      <xdr:sp macro="" textlink="">
        <xdr:nvSpPr>
          <xdr:cNvPr id="773" name="Oval 772">
            <a:extLst>
              <a:ext uri="{FF2B5EF4-FFF2-40B4-BE49-F238E27FC236}">
                <a16:creationId xmlns:a16="http://schemas.microsoft.com/office/drawing/2014/main" id="{00000000-0008-0000-0400-000005030000}"/>
              </a:ext>
            </a:extLst>
          </xdr:cNvPr>
          <xdr:cNvSpPr/>
        </xdr:nvSpPr>
        <xdr:spPr>
          <a:xfrm>
            <a:off x="11130999" y="67661572"/>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53" name="Check Box 569" hidden="1">
                <a:extLst>
                  <a:ext uri="{63B3BB69-23CF-44E3-9099-C40C66FF867C}">
                    <a14:compatExt spid="_x0000_s42553"/>
                  </a:ext>
                  <a:ext uri="{FF2B5EF4-FFF2-40B4-BE49-F238E27FC236}">
                    <a16:creationId xmlns:a16="http://schemas.microsoft.com/office/drawing/2014/main" id="{00000000-0008-0000-0400-000039A60000}"/>
                  </a:ext>
                </a:extLst>
              </xdr:cNvPr>
              <xdr:cNvSpPr/>
            </xdr:nvSpPr>
            <xdr:spPr bwMode="auto">
              <a:xfrm>
                <a:off x="11226248" y="67666015"/>
                <a:ext cx="342900" cy="3590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91523</xdr:colOff>
      <xdr:row>183</xdr:row>
      <xdr:rowOff>103534</xdr:rowOff>
    </xdr:from>
    <xdr:to>
      <xdr:col>9</xdr:col>
      <xdr:colOff>521389</xdr:colOff>
      <xdr:row>183</xdr:row>
      <xdr:rowOff>507423</xdr:rowOff>
    </xdr:to>
    <xdr:grpSp>
      <xdr:nvGrpSpPr>
        <xdr:cNvPr id="530" name="Group 529">
          <a:extLst>
            <a:ext uri="{FF2B5EF4-FFF2-40B4-BE49-F238E27FC236}">
              <a16:creationId xmlns:a16="http://schemas.microsoft.com/office/drawing/2014/main" id="{00000000-0008-0000-0400-000012020000}"/>
            </a:ext>
          </a:extLst>
        </xdr:cNvPr>
        <xdr:cNvGrpSpPr/>
      </xdr:nvGrpSpPr>
      <xdr:grpSpPr>
        <a:xfrm>
          <a:off x="8196432" y="75853261"/>
          <a:ext cx="429866" cy="403889"/>
          <a:chOff x="9989241" y="68219708"/>
          <a:chExt cx="429866" cy="403889"/>
        </a:xfrm>
      </xdr:grpSpPr>
      <xdr:sp macro="" textlink="">
        <xdr:nvSpPr>
          <xdr:cNvPr id="776" name="Oval 775">
            <a:extLst>
              <a:ext uri="{FF2B5EF4-FFF2-40B4-BE49-F238E27FC236}">
                <a16:creationId xmlns:a16="http://schemas.microsoft.com/office/drawing/2014/main" id="{00000000-0008-0000-0400-000008030000}"/>
              </a:ext>
            </a:extLst>
          </xdr:cNvPr>
          <xdr:cNvSpPr/>
        </xdr:nvSpPr>
        <xdr:spPr>
          <a:xfrm>
            <a:off x="9989241" y="68233072"/>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54" name="Check Box 570" hidden="1">
                <a:extLst>
                  <a:ext uri="{63B3BB69-23CF-44E3-9099-C40C66FF867C}">
                    <a14:compatExt spid="_x0000_s42554"/>
                  </a:ext>
                  <a:ext uri="{FF2B5EF4-FFF2-40B4-BE49-F238E27FC236}">
                    <a16:creationId xmlns:a16="http://schemas.microsoft.com/office/drawing/2014/main" id="{00000000-0008-0000-0400-00003AA60000}"/>
                  </a:ext>
                </a:extLst>
              </xdr:cNvPr>
              <xdr:cNvSpPr/>
            </xdr:nvSpPr>
            <xdr:spPr bwMode="auto">
              <a:xfrm>
                <a:off x="10076207" y="68219708"/>
                <a:ext cx="342900" cy="3934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57151</xdr:colOff>
      <xdr:row>183</xdr:row>
      <xdr:rowOff>111817</xdr:rowOff>
    </xdr:from>
    <xdr:to>
      <xdr:col>10</xdr:col>
      <xdr:colOff>495300</xdr:colOff>
      <xdr:row>183</xdr:row>
      <xdr:rowOff>507423</xdr:rowOff>
    </xdr:to>
    <xdr:grpSp>
      <xdr:nvGrpSpPr>
        <xdr:cNvPr id="531" name="Group 530">
          <a:extLst>
            <a:ext uri="{FF2B5EF4-FFF2-40B4-BE49-F238E27FC236}">
              <a16:creationId xmlns:a16="http://schemas.microsoft.com/office/drawing/2014/main" id="{00000000-0008-0000-0400-000013020000}"/>
            </a:ext>
          </a:extLst>
        </xdr:cNvPr>
        <xdr:cNvGrpSpPr/>
      </xdr:nvGrpSpPr>
      <xdr:grpSpPr>
        <a:xfrm>
          <a:off x="8785515" y="75861544"/>
          <a:ext cx="438149" cy="395606"/>
          <a:chOff x="10600912" y="68227991"/>
          <a:chExt cx="438149" cy="395606"/>
        </a:xfrm>
      </xdr:grpSpPr>
      <xdr:sp macro="" textlink="">
        <xdr:nvSpPr>
          <xdr:cNvPr id="778" name="Oval 777">
            <a:extLst>
              <a:ext uri="{FF2B5EF4-FFF2-40B4-BE49-F238E27FC236}">
                <a16:creationId xmlns:a16="http://schemas.microsoft.com/office/drawing/2014/main" id="{00000000-0008-0000-0400-00000A030000}"/>
              </a:ext>
            </a:extLst>
          </xdr:cNvPr>
          <xdr:cNvSpPr/>
        </xdr:nvSpPr>
        <xdr:spPr>
          <a:xfrm>
            <a:off x="10600912" y="68233072"/>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55" name="Check Box 571" hidden="1">
                <a:extLst>
                  <a:ext uri="{63B3BB69-23CF-44E3-9099-C40C66FF867C}">
                    <a14:compatExt spid="_x0000_s42555"/>
                  </a:ext>
                  <a:ext uri="{FF2B5EF4-FFF2-40B4-BE49-F238E27FC236}">
                    <a16:creationId xmlns:a16="http://schemas.microsoft.com/office/drawing/2014/main" id="{00000000-0008-0000-0400-00003BA60000}"/>
                  </a:ext>
                </a:extLst>
              </xdr:cNvPr>
              <xdr:cNvSpPr/>
            </xdr:nvSpPr>
            <xdr:spPr bwMode="auto">
              <a:xfrm>
                <a:off x="10696161" y="68227991"/>
                <a:ext cx="342900" cy="3934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57151</xdr:colOff>
      <xdr:row>183</xdr:row>
      <xdr:rowOff>116898</xdr:rowOff>
    </xdr:from>
    <xdr:to>
      <xdr:col>11</xdr:col>
      <xdr:colOff>495300</xdr:colOff>
      <xdr:row>183</xdr:row>
      <xdr:rowOff>507423</xdr:rowOff>
    </xdr:to>
    <xdr:grpSp>
      <xdr:nvGrpSpPr>
        <xdr:cNvPr id="532" name="Group 531">
          <a:extLst>
            <a:ext uri="{FF2B5EF4-FFF2-40B4-BE49-F238E27FC236}">
              <a16:creationId xmlns:a16="http://schemas.microsoft.com/office/drawing/2014/main" id="{00000000-0008-0000-0400-000014020000}"/>
            </a:ext>
          </a:extLst>
        </xdr:cNvPr>
        <xdr:cNvGrpSpPr/>
      </xdr:nvGrpSpPr>
      <xdr:grpSpPr>
        <a:xfrm>
          <a:off x="9322378" y="75866625"/>
          <a:ext cx="438149" cy="390525"/>
          <a:chOff x="11130999" y="68233072"/>
          <a:chExt cx="438149" cy="390525"/>
        </a:xfrm>
      </xdr:grpSpPr>
      <xdr:sp macro="" textlink="">
        <xdr:nvSpPr>
          <xdr:cNvPr id="779" name="Oval 778">
            <a:extLst>
              <a:ext uri="{FF2B5EF4-FFF2-40B4-BE49-F238E27FC236}">
                <a16:creationId xmlns:a16="http://schemas.microsoft.com/office/drawing/2014/main" id="{00000000-0008-0000-0400-00000B030000}"/>
              </a:ext>
            </a:extLst>
          </xdr:cNvPr>
          <xdr:cNvSpPr/>
        </xdr:nvSpPr>
        <xdr:spPr>
          <a:xfrm>
            <a:off x="11130999" y="68233072"/>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56" name="Check Box 572" hidden="1">
                <a:extLst>
                  <a:ext uri="{63B3BB69-23CF-44E3-9099-C40C66FF867C}">
                    <a14:compatExt spid="_x0000_s42556"/>
                  </a:ext>
                  <a:ext uri="{FF2B5EF4-FFF2-40B4-BE49-F238E27FC236}">
                    <a16:creationId xmlns:a16="http://schemas.microsoft.com/office/drawing/2014/main" id="{00000000-0008-0000-0400-00003CA60000}"/>
                  </a:ext>
                </a:extLst>
              </xdr:cNvPr>
              <xdr:cNvSpPr/>
            </xdr:nvSpPr>
            <xdr:spPr bwMode="auto">
              <a:xfrm>
                <a:off x="11226248" y="68254081"/>
                <a:ext cx="342900" cy="3342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66676</xdr:colOff>
      <xdr:row>184</xdr:row>
      <xdr:rowOff>95250</xdr:rowOff>
    </xdr:from>
    <xdr:to>
      <xdr:col>9</xdr:col>
      <xdr:colOff>504825</xdr:colOff>
      <xdr:row>184</xdr:row>
      <xdr:rowOff>523875</xdr:rowOff>
    </xdr:to>
    <xdr:grpSp>
      <xdr:nvGrpSpPr>
        <xdr:cNvPr id="534" name="Group 533">
          <a:extLst>
            <a:ext uri="{FF2B5EF4-FFF2-40B4-BE49-F238E27FC236}">
              <a16:creationId xmlns:a16="http://schemas.microsoft.com/office/drawing/2014/main" id="{00000000-0008-0000-0400-000016020000}"/>
            </a:ext>
          </a:extLst>
        </xdr:cNvPr>
        <xdr:cNvGrpSpPr/>
      </xdr:nvGrpSpPr>
      <xdr:grpSpPr>
        <a:xfrm>
          <a:off x="8171585" y="76416477"/>
          <a:ext cx="438149" cy="428625"/>
          <a:chOff x="9989241" y="68782924"/>
          <a:chExt cx="438149" cy="428625"/>
        </a:xfrm>
      </xdr:grpSpPr>
      <xdr:sp macro="" textlink="">
        <xdr:nvSpPr>
          <xdr:cNvPr id="782" name="Oval 781">
            <a:extLst>
              <a:ext uri="{FF2B5EF4-FFF2-40B4-BE49-F238E27FC236}">
                <a16:creationId xmlns:a16="http://schemas.microsoft.com/office/drawing/2014/main" id="{00000000-0008-0000-0400-00000E030000}"/>
              </a:ext>
            </a:extLst>
          </xdr:cNvPr>
          <xdr:cNvSpPr/>
        </xdr:nvSpPr>
        <xdr:spPr>
          <a:xfrm>
            <a:off x="9989241" y="68804572"/>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57" name="Check Box 573" hidden="1">
                <a:extLst>
                  <a:ext uri="{63B3BB69-23CF-44E3-9099-C40C66FF867C}">
                    <a14:compatExt spid="_x0000_s42557"/>
                  </a:ext>
                  <a:ext uri="{FF2B5EF4-FFF2-40B4-BE49-F238E27FC236}">
                    <a16:creationId xmlns:a16="http://schemas.microsoft.com/office/drawing/2014/main" id="{00000000-0008-0000-0400-00003DA60000}"/>
                  </a:ext>
                </a:extLst>
              </xdr:cNvPr>
              <xdr:cNvSpPr/>
            </xdr:nvSpPr>
            <xdr:spPr bwMode="auto">
              <a:xfrm>
                <a:off x="10084490" y="68782924"/>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57151</xdr:colOff>
      <xdr:row>184</xdr:row>
      <xdr:rowOff>95250</xdr:rowOff>
    </xdr:from>
    <xdr:to>
      <xdr:col>10</xdr:col>
      <xdr:colOff>495300</xdr:colOff>
      <xdr:row>184</xdr:row>
      <xdr:rowOff>523875</xdr:rowOff>
    </xdr:to>
    <xdr:grpSp>
      <xdr:nvGrpSpPr>
        <xdr:cNvPr id="544" name="Group 543">
          <a:extLst>
            <a:ext uri="{FF2B5EF4-FFF2-40B4-BE49-F238E27FC236}">
              <a16:creationId xmlns:a16="http://schemas.microsoft.com/office/drawing/2014/main" id="{00000000-0008-0000-0400-000020020000}"/>
            </a:ext>
          </a:extLst>
        </xdr:cNvPr>
        <xdr:cNvGrpSpPr/>
      </xdr:nvGrpSpPr>
      <xdr:grpSpPr>
        <a:xfrm>
          <a:off x="8785515" y="76416477"/>
          <a:ext cx="438149" cy="428625"/>
          <a:chOff x="10600912" y="68782924"/>
          <a:chExt cx="438149" cy="428625"/>
        </a:xfrm>
      </xdr:grpSpPr>
      <xdr:sp macro="" textlink="">
        <xdr:nvSpPr>
          <xdr:cNvPr id="784" name="Oval 783">
            <a:extLst>
              <a:ext uri="{FF2B5EF4-FFF2-40B4-BE49-F238E27FC236}">
                <a16:creationId xmlns:a16="http://schemas.microsoft.com/office/drawing/2014/main" id="{00000000-0008-0000-0400-000010030000}"/>
              </a:ext>
            </a:extLst>
          </xdr:cNvPr>
          <xdr:cNvSpPr/>
        </xdr:nvSpPr>
        <xdr:spPr>
          <a:xfrm>
            <a:off x="10600912" y="68804572"/>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58" name="Check Box 574" hidden="1">
                <a:extLst>
                  <a:ext uri="{63B3BB69-23CF-44E3-9099-C40C66FF867C}">
                    <a14:compatExt spid="_x0000_s42558"/>
                  </a:ext>
                  <a:ext uri="{FF2B5EF4-FFF2-40B4-BE49-F238E27FC236}">
                    <a16:creationId xmlns:a16="http://schemas.microsoft.com/office/drawing/2014/main" id="{00000000-0008-0000-0400-00003EA60000}"/>
                  </a:ext>
                </a:extLst>
              </xdr:cNvPr>
              <xdr:cNvSpPr/>
            </xdr:nvSpPr>
            <xdr:spPr bwMode="auto">
              <a:xfrm>
                <a:off x="10696161" y="68782924"/>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57151</xdr:colOff>
      <xdr:row>184</xdr:row>
      <xdr:rowOff>104775</xdr:rowOff>
    </xdr:from>
    <xdr:to>
      <xdr:col>11</xdr:col>
      <xdr:colOff>495300</xdr:colOff>
      <xdr:row>184</xdr:row>
      <xdr:rowOff>533400</xdr:rowOff>
    </xdr:to>
    <xdr:grpSp>
      <xdr:nvGrpSpPr>
        <xdr:cNvPr id="545" name="Group 544">
          <a:extLst>
            <a:ext uri="{FF2B5EF4-FFF2-40B4-BE49-F238E27FC236}">
              <a16:creationId xmlns:a16="http://schemas.microsoft.com/office/drawing/2014/main" id="{00000000-0008-0000-0400-000021020000}"/>
            </a:ext>
          </a:extLst>
        </xdr:cNvPr>
        <xdr:cNvGrpSpPr/>
      </xdr:nvGrpSpPr>
      <xdr:grpSpPr>
        <a:xfrm>
          <a:off x="9322378" y="76426002"/>
          <a:ext cx="438149" cy="428625"/>
          <a:chOff x="11130999" y="68792449"/>
          <a:chExt cx="438149" cy="428625"/>
        </a:xfrm>
      </xdr:grpSpPr>
      <xdr:sp macro="" textlink="">
        <xdr:nvSpPr>
          <xdr:cNvPr id="785" name="Oval 784">
            <a:extLst>
              <a:ext uri="{FF2B5EF4-FFF2-40B4-BE49-F238E27FC236}">
                <a16:creationId xmlns:a16="http://schemas.microsoft.com/office/drawing/2014/main" id="{00000000-0008-0000-0400-000011030000}"/>
              </a:ext>
            </a:extLst>
          </xdr:cNvPr>
          <xdr:cNvSpPr/>
        </xdr:nvSpPr>
        <xdr:spPr>
          <a:xfrm>
            <a:off x="11130999" y="68804572"/>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59" name="Check Box 575" hidden="1">
                <a:extLst>
                  <a:ext uri="{63B3BB69-23CF-44E3-9099-C40C66FF867C}">
                    <a14:compatExt spid="_x0000_s42559"/>
                  </a:ext>
                  <a:ext uri="{FF2B5EF4-FFF2-40B4-BE49-F238E27FC236}">
                    <a16:creationId xmlns:a16="http://schemas.microsoft.com/office/drawing/2014/main" id="{00000000-0008-0000-0400-00003FA60000}"/>
                  </a:ext>
                </a:extLst>
              </xdr:cNvPr>
              <xdr:cNvSpPr/>
            </xdr:nvSpPr>
            <xdr:spPr bwMode="auto">
              <a:xfrm>
                <a:off x="11226248" y="68792449"/>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66676</xdr:colOff>
      <xdr:row>185</xdr:row>
      <xdr:rowOff>95250</xdr:rowOff>
    </xdr:from>
    <xdr:to>
      <xdr:col>9</xdr:col>
      <xdr:colOff>504825</xdr:colOff>
      <xdr:row>185</xdr:row>
      <xdr:rowOff>523875</xdr:rowOff>
    </xdr:to>
    <xdr:grpSp>
      <xdr:nvGrpSpPr>
        <xdr:cNvPr id="548" name="Group 547">
          <a:extLst>
            <a:ext uri="{FF2B5EF4-FFF2-40B4-BE49-F238E27FC236}">
              <a16:creationId xmlns:a16="http://schemas.microsoft.com/office/drawing/2014/main" id="{00000000-0008-0000-0400-000024020000}"/>
            </a:ext>
          </a:extLst>
        </xdr:cNvPr>
        <xdr:cNvGrpSpPr/>
      </xdr:nvGrpSpPr>
      <xdr:grpSpPr>
        <a:xfrm>
          <a:off x="8171585" y="76987977"/>
          <a:ext cx="438149" cy="428625"/>
          <a:chOff x="9989241" y="69354424"/>
          <a:chExt cx="438149" cy="428625"/>
        </a:xfrm>
      </xdr:grpSpPr>
      <xdr:sp macro="" textlink="">
        <xdr:nvSpPr>
          <xdr:cNvPr id="788" name="Oval 787">
            <a:extLst>
              <a:ext uri="{FF2B5EF4-FFF2-40B4-BE49-F238E27FC236}">
                <a16:creationId xmlns:a16="http://schemas.microsoft.com/office/drawing/2014/main" id="{00000000-0008-0000-0400-000014030000}"/>
              </a:ext>
            </a:extLst>
          </xdr:cNvPr>
          <xdr:cNvSpPr/>
        </xdr:nvSpPr>
        <xdr:spPr>
          <a:xfrm>
            <a:off x="9989241" y="69376072"/>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60" name="Check Box 576" hidden="1">
                <a:extLst>
                  <a:ext uri="{63B3BB69-23CF-44E3-9099-C40C66FF867C}">
                    <a14:compatExt spid="_x0000_s42560"/>
                  </a:ext>
                  <a:ext uri="{FF2B5EF4-FFF2-40B4-BE49-F238E27FC236}">
                    <a16:creationId xmlns:a16="http://schemas.microsoft.com/office/drawing/2014/main" id="{00000000-0008-0000-0400-000040A60000}"/>
                  </a:ext>
                </a:extLst>
              </xdr:cNvPr>
              <xdr:cNvSpPr/>
            </xdr:nvSpPr>
            <xdr:spPr bwMode="auto">
              <a:xfrm>
                <a:off x="10084490" y="69354424"/>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57151</xdr:colOff>
      <xdr:row>185</xdr:row>
      <xdr:rowOff>95250</xdr:rowOff>
    </xdr:from>
    <xdr:to>
      <xdr:col>10</xdr:col>
      <xdr:colOff>495300</xdr:colOff>
      <xdr:row>185</xdr:row>
      <xdr:rowOff>523875</xdr:rowOff>
    </xdr:to>
    <xdr:grpSp>
      <xdr:nvGrpSpPr>
        <xdr:cNvPr id="551" name="Group 550">
          <a:extLst>
            <a:ext uri="{FF2B5EF4-FFF2-40B4-BE49-F238E27FC236}">
              <a16:creationId xmlns:a16="http://schemas.microsoft.com/office/drawing/2014/main" id="{00000000-0008-0000-0400-000027020000}"/>
            </a:ext>
          </a:extLst>
        </xdr:cNvPr>
        <xdr:cNvGrpSpPr/>
      </xdr:nvGrpSpPr>
      <xdr:grpSpPr>
        <a:xfrm>
          <a:off x="8785515" y="76987977"/>
          <a:ext cx="438149" cy="428625"/>
          <a:chOff x="10600912" y="69354424"/>
          <a:chExt cx="438149" cy="428625"/>
        </a:xfrm>
      </xdr:grpSpPr>
      <xdr:sp macro="" textlink="">
        <xdr:nvSpPr>
          <xdr:cNvPr id="790" name="Oval 789">
            <a:extLst>
              <a:ext uri="{FF2B5EF4-FFF2-40B4-BE49-F238E27FC236}">
                <a16:creationId xmlns:a16="http://schemas.microsoft.com/office/drawing/2014/main" id="{00000000-0008-0000-0400-000016030000}"/>
              </a:ext>
            </a:extLst>
          </xdr:cNvPr>
          <xdr:cNvSpPr/>
        </xdr:nvSpPr>
        <xdr:spPr>
          <a:xfrm>
            <a:off x="10600912" y="69376072"/>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61" name="Check Box 577" hidden="1">
                <a:extLst>
                  <a:ext uri="{63B3BB69-23CF-44E3-9099-C40C66FF867C}">
                    <a14:compatExt spid="_x0000_s42561"/>
                  </a:ext>
                  <a:ext uri="{FF2B5EF4-FFF2-40B4-BE49-F238E27FC236}">
                    <a16:creationId xmlns:a16="http://schemas.microsoft.com/office/drawing/2014/main" id="{00000000-0008-0000-0400-000041A60000}"/>
                  </a:ext>
                </a:extLst>
              </xdr:cNvPr>
              <xdr:cNvSpPr/>
            </xdr:nvSpPr>
            <xdr:spPr bwMode="auto">
              <a:xfrm>
                <a:off x="10696161" y="69354424"/>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57151</xdr:colOff>
      <xdr:row>185</xdr:row>
      <xdr:rowOff>104775</xdr:rowOff>
    </xdr:from>
    <xdr:to>
      <xdr:col>11</xdr:col>
      <xdr:colOff>495300</xdr:colOff>
      <xdr:row>185</xdr:row>
      <xdr:rowOff>533400</xdr:rowOff>
    </xdr:to>
    <xdr:grpSp>
      <xdr:nvGrpSpPr>
        <xdr:cNvPr id="552" name="Group 551">
          <a:extLst>
            <a:ext uri="{FF2B5EF4-FFF2-40B4-BE49-F238E27FC236}">
              <a16:creationId xmlns:a16="http://schemas.microsoft.com/office/drawing/2014/main" id="{00000000-0008-0000-0400-000028020000}"/>
            </a:ext>
          </a:extLst>
        </xdr:cNvPr>
        <xdr:cNvGrpSpPr/>
      </xdr:nvGrpSpPr>
      <xdr:grpSpPr>
        <a:xfrm>
          <a:off x="9322378" y="76997502"/>
          <a:ext cx="438149" cy="428625"/>
          <a:chOff x="11130999" y="69363949"/>
          <a:chExt cx="438149" cy="428625"/>
        </a:xfrm>
      </xdr:grpSpPr>
      <xdr:sp macro="" textlink="">
        <xdr:nvSpPr>
          <xdr:cNvPr id="791" name="Oval 790">
            <a:extLst>
              <a:ext uri="{FF2B5EF4-FFF2-40B4-BE49-F238E27FC236}">
                <a16:creationId xmlns:a16="http://schemas.microsoft.com/office/drawing/2014/main" id="{00000000-0008-0000-0400-000017030000}"/>
              </a:ext>
            </a:extLst>
          </xdr:cNvPr>
          <xdr:cNvSpPr/>
        </xdr:nvSpPr>
        <xdr:spPr>
          <a:xfrm>
            <a:off x="11130999" y="69376072"/>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62" name="Check Box 578" hidden="1">
                <a:extLst>
                  <a:ext uri="{63B3BB69-23CF-44E3-9099-C40C66FF867C}">
                    <a14:compatExt spid="_x0000_s42562"/>
                  </a:ext>
                  <a:ext uri="{FF2B5EF4-FFF2-40B4-BE49-F238E27FC236}">
                    <a16:creationId xmlns:a16="http://schemas.microsoft.com/office/drawing/2014/main" id="{00000000-0008-0000-0400-000042A60000}"/>
                  </a:ext>
                </a:extLst>
              </xdr:cNvPr>
              <xdr:cNvSpPr/>
            </xdr:nvSpPr>
            <xdr:spPr bwMode="auto">
              <a:xfrm>
                <a:off x="11226248" y="69363949"/>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66676</xdr:colOff>
      <xdr:row>186</xdr:row>
      <xdr:rowOff>95250</xdr:rowOff>
    </xdr:from>
    <xdr:to>
      <xdr:col>9</xdr:col>
      <xdr:colOff>504825</xdr:colOff>
      <xdr:row>186</xdr:row>
      <xdr:rowOff>523875</xdr:rowOff>
    </xdr:to>
    <xdr:grpSp>
      <xdr:nvGrpSpPr>
        <xdr:cNvPr id="557" name="Group 556">
          <a:extLst>
            <a:ext uri="{FF2B5EF4-FFF2-40B4-BE49-F238E27FC236}">
              <a16:creationId xmlns:a16="http://schemas.microsoft.com/office/drawing/2014/main" id="{00000000-0008-0000-0400-00002D020000}"/>
            </a:ext>
          </a:extLst>
        </xdr:cNvPr>
        <xdr:cNvGrpSpPr/>
      </xdr:nvGrpSpPr>
      <xdr:grpSpPr>
        <a:xfrm>
          <a:off x="8171585" y="77559477"/>
          <a:ext cx="438149" cy="428625"/>
          <a:chOff x="9989241" y="69925924"/>
          <a:chExt cx="438149" cy="428625"/>
        </a:xfrm>
      </xdr:grpSpPr>
      <xdr:sp macro="" textlink="">
        <xdr:nvSpPr>
          <xdr:cNvPr id="794" name="Oval 793">
            <a:extLst>
              <a:ext uri="{FF2B5EF4-FFF2-40B4-BE49-F238E27FC236}">
                <a16:creationId xmlns:a16="http://schemas.microsoft.com/office/drawing/2014/main" id="{00000000-0008-0000-0400-00001A030000}"/>
              </a:ext>
            </a:extLst>
          </xdr:cNvPr>
          <xdr:cNvSpPr/>
        </xdr:nvSpPr>
        <xdr:spPr>
          <a:xfrm>
            <a:off x="9989241" y="69947572"/>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63" name="Check Box 579" hidden="1">
                <a:extLst>
                  <a:ext uri="{63B3BB69-23CF-44E3-9099-C40C66FF867C}">
                    <a14:compatExt spid="_x0000_s42563"/>
                  </a:ext>
                  <a:ext uri="{FF2B5EF4-FFF2-40B4-BE49-F238E27FC236}">
                    <a16:creationId xmlns:a16="http://schemas.microsoft.com/office/drawing/2014/main" id="{00000000-0008-0000-0400-000043A60000}"/>
                  </a:ext>
                </a:extLst>
              </xdr:cNvPr>
              <xdr:cNvSpPr/>
            </xdr:nvSpPr>
            <xdr:spPr bwMode="auto">
              <a:xfrm>
                <a:off x="10084490" y="69925924"/>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57151</xdr:colOff>
      <xdr:row>186</xdr:row>
      <xdr:rowOff>95250</xdr:rowOff>
    </xdr:from>
    <xdr:to>
      <xdr:col>10</xdr:col>
      <xdr:colOff>495300</xdr:colOff>
      <xdr:row>186</xdr:row>
      <xdr:rowOff>523875</xdr:rowOff>
    </xdr:to>
    <xdr:grpSp>
      <xdr:nvGrpSpPr>
        <xdr:cNvPr id="558" name="Group 557">
          <a:extLst>
            <a:ext uri="{FF2B5EF4-FFF2-40B4-BE49-F238E27FC236}">
              <a16:creationId xmlns:a16="http://schemas.microsoft.com/office/drawing/2014/main" id="{00000000-0008-0000-0400-00002E020000}"/>
            </a:ext>
          </a:extLst>
        </xdr:cNvPr>
        <xdr:cNvGrpSpPr/>
      </xdr:nvGrpSpPr>
      <xdr:grpSpPr>
        <a:xfrm>
          <a:off x="8785515" y="77559477"/>
          <a:ext cx="438149" cy="428625"/>
          <a:chOff x="10600912" y="69925924"/>
          <a:chExt cx="438149" cy="428625"/>
        </a:xfrm>
      </xdr:grpSpPr>
      <xdr:sp macro="" textlink="">
        <xdr:nvSpPr>
          <xdr:cNvPr id="796" name="Oval 795">
            <a:extLst>
              <a:ext uri="{FF2B5EF4-FFF2-40B4-BE49-F238E27FC236}">
                <a16:creationId xmlns:a16="http://schemas.microsoft.com/office/drawing/2014/main" id="{00000000-0008-0000-0400-00001C030000}"/>
              </a:ext>
            </a:extLst>
          </xdr:cNvPr>
          <xdr:cNvSpPr/>
        </xdr:nvSpPr>
        <xdr:spPr>
          <a:xfrm>
            <a:off x="10600912" y="69947572"/>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64" name="Check Box 580" hidden="1">
                <a:extLst>
                  <a:ext uri="{63B3BB69-23CF-44E3-9099-C40C66FF867C}">
                    <a14:compatExt spid="_x0000_s42564"/>
                  </a:ext>
                  <a:ext uri="{FF2B5EF4-FFF2-40B4-BE49-F238E27FC236}">
                    <a16:creationId xmlns:a16="http://schemas.microsoft.com/office/drawing/2014/main" id="{00000000-0008-0000-0400-000044A60000}"/>
                  </a:ext>
                </a:extLst>
              </xdr:cNvPr>
              <xdr:cNvSpPr/>
            </xdr:nvSpPr>
            <xdr:spPr bwMode="auto">
              <a:xfrm>
                <a:off x="10696161" y="69925924"/>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57151</xdr:colOff>
      <xdr:row>186</xdr:row>
      <xdr:rowOff>104775</xdr:rowOff>
    </xdr:from>
    <xdr:to>
      <xdr:col>11</xdr:col>
      <xdr:colOff>495300</xdr:colOff>
      <xdr:row>186</xdr:row>
      <xdr:rowOff>533400</xdr:rowOff>
    </xdr:to>
    <xdr:grpSp>
      <xdr:nvGrpSpPr>
        <xdr:cNvPr id="560" name="Group 559">
          <a:extLst>
            <a:ext uri="{FF2B5EF4-FFF2-40B4-BE49-F238E27FC236}">
              <a16:creationId xmlns:a16="http://schemas.microsoft.com/office/drawing/2014/main" id="{00000000-0008-0000-0400-000030020000}"/>
            </a:ext>
          </a:extLst>
        </xdr:cNvPr>
        <xdr:cNvGrpSpPr/>
      </xdr:nvGrpSpPr>
      <xdr:grpSpPr>
        <a:xfrm>
          <a:off x="9322378" y="77569002"/>
          <a:ext cx="438149" cy="428625"/>
          <a:chOff x="11130999" y="69935449"/>
          <a:chExt cx="438149" cy="428625"/>
        </a:xfrm>
      </xdr:grpSpPr>
      <xdr:sp macro="" textlink="">
        <xdr:nvSpPr>
          <xdr:cNvPr id="797" name="Oval 796">
            <a:extLst>
              <a:ext uri="{FF2B5EF4-FFF2-40B4-BE49-F238E27FC236}">
                <a16:creationId xmlns:a16="http://schemas.microsoft.com/office/drawing/2014/main" id="{00000000-0008-0000-0400-00001D030000}"/>
              </a:ext>
            </a:extLst>
          </xdr:cNvPr>
          <xdr:cNvSpPr/>
        </xdr:nvSpPr>
        <xdr:spPr>
          <a:xfrm>
            <a:off x="11130999" y="69947572"/>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65" name="Check Box 581" hidden="1">
                <a:extLst>
                  <a:ext uri="{63B3BB69-23CF-44E3-9099-C40C66FF867C}">
                    <a14:compatExt spid="_x0000_s42565"/>
                  </a:ext>
                  <a:ext uri="{FF2B5EF4-FFF2-40B4-BE49-F238E27FC236}">
                    <a16:creationId xmlns:a16="http://schemas.microsoft.com/office/drawing/2014/main" id="{00000000-0008-0000-0400-000045A60000}"/>
                  </a:ext>
                </a:extLst>
              </xdr:cNvPr>
              <xdr:cNvSpPr/>
            </xdr:nvSpPr>
            <xdr:spPr bwMode="auto">
              <a:xfrm>
                <a:off x="11226248" y="69935449"/>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66675</xdr:colOff>
      <xdr:row>189</xdr:row>
      <xdr:rowOff>70399</xdr:rowOff>
    </xdr:from>
    <xdr:to>
      <xdr:col>9</xdr:col>
      <xdr:colOff>496542</xdr:colOff>
      <xdr:row>189</xdr:row>
      <xdr:rowOff>1391475</xdr:rowOff>
    </xdr:to>
    <xdr:grpSp>
      <xdr:nvGrpSpPr>
        <xdr:cNvPr id="564" name="Group 563">
          <a:extLst>
            <a:ext uri="{FF2B5EF4-FFF2-40B4-BE49-F238E27FC236}">
              <a16:creationId xmlns:a16="http://schemas.microsoft.com/office/drawing/2014/main" id="{00000000-0008-0000-0400-000034020000}"/>
            </a:ext>
          </a:extLst>
        </xdr:cNvPr>
        <xdr:cNvGrpSpPr/>
      </xdr:nvGrpSpPr>
      <xdr:grpSpPr>
        <a:xfrm>
          <a:off x="8171584" y="78573717"/>
          <a:ext cx="429867" cy="1321076"/>
          <a:chOff x="9989240" y="70870138"/>
          <a:chExt cx="429867" cy="1321076"/>
        </a:xfrm>
      </xdr:grpSpPr>
      <xdr:sp macro="" textlink="">
        <xdr:nvSpPr>
          <xdr:cNvPr id="800" name="Oval 799">
            <a:extLst>
              <a:ext uri="{FF2B5EF4-FFF2-40B4-BE49-F238E27FC236}">
                <a16:creationId xmlns:a16="http://schemas.microsoft.com/office/drawing/2014/main" id="{00000000-0008-0000-0400-000020030000}"/>
              </a:ext>
            </a:extLst>
          </xdr:cNvPr>
          <xdr:cNvSpPr/>
        </xdr:nvSpPr>
        <xdr:spPr>
          <a:xfrm>
            <a:off x="9989240" y="71345263"/>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66" name="Check Box 582" hidden="1">
                <a:extLst>
                  <a:ext uri="{63B3BB69-23CF-44E3-9099-C40C66FF867C}">
                    <a14:compatExt spid="_x0000_s42566"/>
                  </a:ext>
                  <a:ext uri="{FF2B5EF4-FFF2-40B4-BE49-F238E27FC236}">
                    <a16:creationId xmlns:a16="http://schemas.microsoft.com/office/drawing/2014/main" id="{00000000-0008-0000-0400-000046A60000}"/>
                  </a:ext>
                </a:extLst>
              </xdr:cNvPr>
              <xdr:cNvSpPr/>
            </xdr:nvSpPr>
            <xdr:spPr bwMode="auto">
              <a:xfrm>
                <a:off x="10076207" y="70870138"/>
                <a:ext cx="342900" cy="13210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57150</xdr:colOff>
      <xdr:row>189</xdr:row>
      <xdr:rowOff>165652</xdr:rowOff>
    </xdr:from>
    <xdr:to>
      <xdr:col>10</xdr:col>
      <xdr:colOff>495300</xdr:colOff>
      <xdr:row>189</xdr:row>
      <xdr:rowOff>1333500</xdr:rowOff>
    </xdr:to>
    <xdr:grpSp>
      <xdr:nvGrpSpPr>
        <xdr:cNvPr id="566" name="Group 565">
          <a:extLst>
            <a:ext uri="{FF2B5EF4-FFF2-40B4-BE49-F238E27FC236}">
              <a16:creationId xmlns:a16="http://schemas.microsoft.com/office/drawing/2014/main" id="{00000000-0008-0000-0400-000036020000}"/>
            </a:ext>
          </a:extLst>
        </xdr:cNvPr>
        <xdr:cNvGrpSpPr/>
      </xdr:nvGrpSpPr>
      <xdr:grpSpPr>
        <a:xfrm>
          <a:off x="8785514" y="78668970"/>
          <a:ext cx="438150" cy="1167848"/>
          <a:chOff x="10600911" y="70965391"/>
          <a:chExt cx="438150" cy="1167848"/>
        </a:xfrm>
      </xdr:grpSpPr>
      <xdr:sp macro="" textlink="">
        <xdr:nvSpPr>
          <xdr:cNvPr id="802" name="Oval 801">
            <a:extLst>
              <a:ext uri="{FF2B5EF4-FFF2-40B4-BE49-F238E27FC236}">
                <a16:creationId xmlns:a16="http://schemas.microsoft.com/office/drawing/2014/main" id="{00000000-0008-0000-0400-000022030000}"/>
              </a:ext>
            </a:extLst>
          </xdr:cNvPr>
          <xdr:cNvSpPr/>
        </xdr:nvSpPr>
        <xdr:spPr>
          <a:xfrm>
            <a:off x="10600911" y="71345263"/>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67" name="Check Box 583" hidden="1">
                <a:extLst>
                  <a:ext uri="{63B3BB69-23CF-44E3-9099-C40C66FF867C}">
                    <a14:compatExt spid="_x0000_s42567"/>
                  </a:ext>
                  <a:ext uri="{FF2B5EF4-FFF2-40B4-BE49-F238E27FC236}">
                    <a16:creationId xmlns:a16="http://schemas.microsoft.com/office/drawing/2014/main" id="{00000000-0008-0000-0400-000047A60000}"/>
                  </a:ext>
                </a:extLst>
              </xdr:cNvPr>
              <xdr:cNvSpPr/>
            </xdr:nvSpPr>
            <xdr:spPr bwMode="auto">
              <a:xfrm>
                <a:off x="10696161" y="70965391"/>
                <a:ext cx="342900" cy="1167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57150</xdr:colOff>
      <xdr:row>189</xdr:row>
      <xdr:rowOff>100215</xdr:rowOff>
    </xdr:from>
    <xdr:to>
      <xdr:col>11</xdr:col>
      <xdr:colOff>495300</xdr:colOff>
      <xdr:row>189</xdr:row>
      <xdr:rowOff>1383191</xdr:rowOff>
    </xdr:to>
    <xdr:grpSp>
      <xdr:nvGrpSpPr>
        <xdr:cNvPr id="569" name="Group 568">
          <a:extLst>
            <a:ext uri="{FF2B5EF4-FFF2-40B4-BE49-F238E27FC236}">
              <a16:creationId xmlns:a16="http://schemas.microsoft.com/office/drawing/2014/main" id="{00000000-0008-0000-0400-000039020000}"/>
            </a:ext>
          </a:extLst>
        </xdr:cNvPr>
        <xdr:cNvGrpSpPr/>
      </xdr:nvGrpSpPr>
      <xdr:grpSpPr>
        <a:xfrm>
          <a:off x="9322377" y="78603533"/>
          <a:ext cx="438150" cy="1282976"/>
          <a:chOff x="11130998" y="70899954"/>
          <a:chExt cx="438150" cy="1282976"/>
        </a:xfrm>
      </xdr:grpSpPr>
      <xdr:sp macro="" textlink="">
        <xdr:nvSpPr>
          <xdr:cNvPr id="803" name="Oval 802">
            <a:extLst>
              <a:ext uri="{FF2B5EF4-FFF2-40B4-BE49-F238E27FC236}">
                <a16:creationId xmlns:a16="http://schemas.microsoft.com/office/drawing/2014/main" id="{00000000-0008-0000-0400-000023030000}"/>
              </a:ext>
            </a:extLst>
          </xdr:cNvPr>
          <xdr:cNvSpPr/>
        </xdr:nvSpPr>
        <xdr:spPr>
          <a:xfrm>
            <a:off x="11130998" y="71345263"/>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68" name="Check Box 584" hidden="1">
                <a:extLst>
                  <a:ext uri="{63B3BB69-23CF-44E3-9099-C40C66FF867C}">
                    <a14:compatExt spid="_x0000_s42568"/>
                  </a:ext>
                  <a:ext uri="{FF2B5EF4-FFF2-40B4-BE49-F238E27FC236}">
                    <a16:creationId xmlns:a16="http://schemas.microsoft.com/office/drawing/2014/main" id="{00000000-0008-0000-0400-000048A60000}"/>
                  </a:ext>
                </a:extLst>
              </xdr:cNvPr>
              <xdr:cNvSpPr/>
            </xdr:nvSpPr>
            <xdr:spPr bwMode="auto">
              <a:xfrm>
                <a:off x="11226248" y="70899954"/>
                <a:ext cx="342900" cy="1282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74957</xdr:colOff>
      <xdr:row>200</xdr:row>
      <xdr:rowOff>12009</xdr:rowOff>
    </xdr:from>
    <xdr:to>
      <xdr:col>9</xdr:col>
      <xdr:colOff>506067</xdr:colOff>
      <xdr:row>200</xdr:row>
      <xdr:rowOff>596347</xdr:rowOff>
    </xdr:to>
    <xdr:grpSp>
      <xdr:nvGrpSpPr>
        <xdr:cNvPr id="570" name="Group 569">
          <a:extLst>
            <a:ext uri="{FF2B5EF4-FFF2-40B4-BE49-F238E27FC236}">
              <a16:creationId xmlns:a16="http://schemas.microsoft.com/office/drawing/2014/main" id="{00000000-0008-0000-0400-00003A020000}"/>
            </a:ext>
          </a:extLst>
        </xdr:cNvPr>
        <xdr:cNvGrpSpPr/>
      </xdr:nvGrpSpPr>
      <xdr:grpSpPr>
        <a:xfrm>
          <a:off x="8179866" y="82697668"/>
          <a:ext cx="431110" cy="584338"/>
          <a:chOff x="9997522" y="75342335"/>
          <a:chExt cx="431110" cy="584338"/>
        </a:xfrm>
      </xdr:grpSpPr>
      <xdr:sp macro="" textlink="">
        <xdr:nvSpPr>
          <xdr:cNvPr id="806" name="Oval 805">
            <a:extLst>
              <a:ext uri="{FF2B5EF4-FFF2-40B4-BE49-F238E27FC236}">
                <a16:creationId xmlns:a16="http://schemas.microsoft.com/office/drawing/2014/main" id="{00000000-0008-0000-0400-000026030000}"/>
              </a:ext>
            </a:extLst>
          </xdr:cNvPr>
          <xdr:cNvSpPr/>
        </xdr:nvSpPr>
        <xdr:spPr>
          <a:xfrm>
            <a:off x="9997522" y="75430661"/>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69" name="Check Box 585" hidden="1">
                <a:extLst>
                  <a:ext uri="{63B3BB69-23CF-44E3-9099-C40C66FF867C}">
                    <a14:compatExt spid="_x0000_s42569"/>
                  </a:ext>
                  <a:ext uri="{FF2B5EF4-FFF2-40B4-BE49-F238E27FC236}">
                    <a16:creationId xmlns:a16="http://schemas.microsoft.com/office/drawing/2014/main" id="{00000000-0008-0000-0400-000049A60000}"/>
                  </a:ext>
                </a:extLst>
              </xdr:cNvPr>
              <xdr:cNvSpPr/>
            </xdr:nvSpPr>
            <xdr:spPr bwMode="auto">
              <a:xfrm>
                <a:off x="10085732" y="75342335"/>
                <a:ext cx="342900" cy="5843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65432</xdr:colOff>
      <xdr:row>200</xdr:row>
      <xdr:rowOff>12009</xdr:rowOff>
    </xdr:from>
    <xdr:to>
      <xdr:col>10</xdr:col>
      <xdr:colOff>496542</xdr:colOff>
      <xdr:row>200</xdr:row>
      <xdr:rowOff>596347</xdr:rowOff>
    </xdr:to>
    <xdr:grpSp>
      <xdr:nvGrpSpPr>
        <xdr:cNvPr id="572" name="Group 571">
          <a:extLst>
            <a:ext uri="{FF2B5EF4-FFF2-40B4-BE49-F238E27FC236}">
              <a16:creationId xmlns:a16="http://schemas.microsoft.com/office/drawing/2014/main" id="{00000000-0008-0000-0400-00003C020000}"/>
            </a:ext>
          </a:extLst>
        </xdr:cNvPr>
        <xdr:cNvGrpSpPr/>
      </xdr:nvGrpSpPr>
      <xdr:grpSpPr>
        <a:xfrm>
          <a:off x="8793796" y="82697668"/>
          <a:ext cx="431110" cy="584338"/>
          <a:chOff x="10609193" y="75342335"/>
          <a:chExt cx="431110" cy="584338"/>
        </a:xfrm>
      </xdr:grpSpPr>
      <xdr:sp macro="" textlink="">
        <xdr:nvSpPr>
          <xdr:cNvPr id="808" name="Oval 807">
            <a:extLst>
              <a:ext uri="{FF2B5EF4-FFF2-40B4-BE49-F238E27FC236}">
                <a16:creationId xmlns:a16="http://schemas.microsoft.com/office/drawing/2014/main" id="{00000000-0008-0000-0400-000028030000}"/>
              </a:ext>
            </a:extLst>
          </xdr:cNvPr>
          <xdr:cNvSpPr/>
        </xdr:nvSpPr>
        <xdr:spPr>
          <a:xfrm>
            <a:off x="10609193" y="75430661"/>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70" name="Check Box 586" hidden="1">
                <a:extLst>
                  <a:ext uri="{63B3BB69-23CF-44E3-9099-C40C66FF867C}">
                    <a14:compatExt spid="_x0000_s42570"/>
                  </a:ext>
                  <a:ext uri="{FF2B5EF4-FFF2-40B4-BE49-F238E27FC236}">
                    <a16:creationId xmlns:a16="http://schemas.microsoft.com/office/drawing/2014/main" id="{00000000-0008-0000-0400-00004AA60000}"/>
                  </a:ext>
                </a:extLst>
              </xdr:cNvPr>
              <xdr:cNvSpPr/>
            </xdr:nvSpPr>
            <xdr:spPr bwMode="auto">
              <a:xfrm>
                <a:off x="10697403" y="75342335"/>
                <a:ext cx="342900" cy="5843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65432</xdr:colOff>
      <xdr:row>200</xdr:row>
      <xdr:rowOff>21534</xdr:rowOff>
    </xdr:from>
    <xdr:to>
      <xdr:col>11</xdr:col>
      <xdr:colOff>496542</xdr:colOff>
      <xdr:row>200</xdr:row>
      <xdr:rowOff>596347</xdr:rowOff>
    </xdr:to>
    <xdr:grpSp>
      <xdr:nvGrpSpPr>
        <xdr:cNvPr id="575" name="Group 574">
          <a:extLst>
            <a:ext uri="{FF2B5EF4-FFF2-40B4-BE49-F238E27FC236}">
              <a16:creationId xmlns:a16="http://schemas.microsoft.com/office/drawing/2014/main" id="{00000000-0008-0000-0400-00003F020000}"/>
            </a:ext>
          </a:extLst>
        </xdr:cNvPr>
        <xdr:cNvGrpSpPr/>
      </xdr:nvGrpSpPr>
      <xdr:grpSpPr>
        <a:xfrm>
          <a:off x="9330659" y="82707193"/>
          <a:ext cx="431110" cy="574813"/>
          <a:chOff x="11139280" y="75351860"/>
          <a:chExt cx="431110" cy="574813"/>
        </a:xfrm>
      </xdr:grpSpPr>
      <xdr:sp macro="" textlink="">
        <xdr:nvSpPr>
          <xdr:cNvPr id="809" name="Oval 808">
            <a:extLst>
              <a:ext uri="{FF2B5EF4-FFF2-40B4-BE49-F238E27FC236}">
                <a16:creationId xmlns:a16="http://schemas.microsoft.com/office/drawing/2014/main" id="{00000000-0008-0000-0400-000029030000}"/>
              </a:ext>
            </a:extLst>
          </xdr:cNvPr>
          <xdr:cNvSpPr/>
        </xdr:nvSpPr>
        <xdr:spPr>
          <a:xfrm>
            <a:off x="11139280" y="75430661"/>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71" name="Check Box 587" hidden="1">
                <a:extLst>
                  <a:ext uri="{63B3BB69-23CF-44E3-9099-C40C66FF867C}">
                    <a14:compatExt spid="_x0000_s42571"/>
                  </a:ext>
                  <a:ext uri="{FF2B5EF4-FFF2-40B4-BE49-F238E27FC236}">
                    <a16:creationId xmlns:a16="http://schemas.microsoft.com/office/drawing/2014/main" id="{00000000-0008-0000-0400-00004BA60000}"/>
                  </a:ext>
                </a:extLst>
              </xdr:cNvPr>
              <xdr:cNvSpPr/>
            </xdr:nvSpPr>
            <xdr:spPr bwMode="auto">
              <a:xfrm>
                <a:off x="11227490" y="75351860"/>
                <a:ext cx="342900" cy="5748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74957</xdr:colOff>
      <xdr:row>201</xdr:row>
      <xdr:rowOff>59634</xdr:rowOff>
    </xdr:from>
    <xdr:to>
      <xdr:col>9</xdr:col>
      <xdr:colOff>514350</xdr:colOff>
      <xdr:row>201</xdr:row>
      <xdr:rowOff>554934</xdr:rowOff>
    </xdr:to>
    <xdr:grpSp>
      <xdr:nvGrpSpPr>
        <xdr:cNvPr id="578" name="Group 577">
          <a:extLst>
            <a:ext uri="{FF2B5EF4-FFF2-40B4-BE49-F238E27FC236}">
              <a16:creationId xmlns:a16="http://schemas.microsoft.com/office/drawing/2014/main" id="{00000000-0008-0000-0400-000042020000}"/>
            </a:ext>
          </a:extLst>
        </xdr:cNvPr>
        <xdr:cNvGrpSpPr/>
      </xdr:nvGrpSpPr>
      <xdr:grpSpPr>
        <a:xfrm>
          <a:off x="8179866" y="83351429"/>
          <a:ext cx="439393" cy="495300"/>
          <a:chOff x="9997522" y="76002873"/>
          <a:chExt cx="439393" cy="495300"/>
        </a:xfrm>
      </xdr:grpSpPr>
      <xdr:sp macro="" textlink="">
        <xdr:nvSpPr>
          <xdr:cNvPr id="812" name="Oval 811">
            <a:extLst>
              <a:ext uri="{FF2B5EF4-FFF2-40B4-BE49-F238E27FC236}">
                <a16:creationId xmlns:a16="http://schemas.microsoft.com/office/drawing/2014/main" id="{00000000-0008-0000-0400-00002C030000}"/>
              </a:ext>
            </a:extLst>
          </xdr:cNvPr>
          <xdr:cNvSpPr/>
        </xdr:nvSpPr>
        <xdr:spPr>
          <a:xfrm>
            <a:off x="9997522" y="76043574"/>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72" name="Check Box 588" hidden="1">
                <a:extLst>
                  <a:ext uri="{63B3BB69-23CF-44E3-9099-C40C66FF867C}">
                    <a14:compatExt spid="_x0000_s42572"/>
                  </a:ext>
                  <a:ext uri="{FF2B5EF4-FFF2-40B4-BE49-F238E27FC236}">
                    <a16:creationId xmlns:a16="http://schemas.microsoft.com/office/drawing/2014/main" id="{00000000-0008-0000-0400-00004CA60000}"/>
                  </a:ext>
                </a:extLst>
              </xdr:cNvPr>
              <xdr:cNvSpPr/>
            </xdr:nvSpPr>
            <xdr:spPr bwMode="auto">
              <a:xfrm>
                <a:off x="10094015" y="76002873"/>
                <a:ext cx="342900" cy="495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65432</xdr:colOff>
      <xdr:row>201</xdr:row>
      <xdr:rowOff>59634</xdr:rowOff>
    </xdr:from>
    <xdr:to>
      <xdr:col>10</xdr:col>
      <xdr:colOff>504825</xdr:colOff>
      <xdr:row>201</xdr:row>
      <xdr:rowOff>554934</xdr:rowOff>
    </xdr:to>
    <xdr:grpSp>
      <xdr:nvGrpSpPr>
        <xdr:cNvPr id="581" name="Group 580">
          <a:extLst>
            <a:ext uri="{FF2B5EF4-FFF2-40B4-BE49-F238E27FC236}">
              <a16:creationId xmlns:a16="http://schemas.microsoft.com/office/drawing/2014/main" id="{00000000-0008-0000-0400-000045020000}"/>
            </a:ext>
          </a:extLst>
        </xdr:cNvPr>
        <xdr:cNvGrpSpPr/>
      </xdr:nvGrpSpPr>
      <xdr:grpSpPr>
        <a:xfrm>
          <a:off x="8793796" y="83351429"/>
          <a:ext cx="439393" cy="495300"/>
          <a:chOff x="10609193" y="76002873"/>
          <a:chExt cx="439393" cy="495300"/>
        </a:xfrm>
      </xdr:grpSpPr>
      <xdr:sp macro="" textlink="">
        <xdr:nvSpPr>
          <xdr:cNvPr id="814" name="Oval 813">
            <a:extLst>
              <a:ext uri="{FF2B5EF4-FFF2-40B4-BE49-F238E27FC236}">
                <a16:creationId xmlns:a16="http://schemas.microsoft.com/office/drawing/2014/main" id="{00000000-0008-0000-0400-00002E030000}"/>
              </a:ext>
            </a:extLst>
          </xdr:cNvPr>
          <xdr:cNvSpPr/>
        </xdr:nvSpPr>
        <xdr:spPr>
          <a:xfrm>
            <a:off x="10609193" y="76043574"/>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73" name="Check Box 589" hidden="1">
                <a:extLst>
                  <a:ext uri="{63B3BB69-23CF-44E3-9099-C40C66FF867C}">
                    <a14:compatExt spid="_x0000_s42573"/>
                  </a:ext>
                  <a:ext uri="{FF2B5EF4-FFF2-40B4-BE49-F238E27FC236}">
                    <a16:creationId xmlns:a16="http://schemas.microsoft.com/office/drawing/2014/main" id="{00000000-0008-0000-0400-00004DA60000}"/>
                  </a:ext>
                </a:extLst>
              </xdr:cNvPr>
              <xdr:cNvSpPr/>
            </xdr:nvSpPr>
            <xdr:spPr bwMode="auto">
              <a:xfrm>
                <a:off x="10705686" y="76002873"/>
                <a:ext cx="342900" cy="495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65432</xdr:colOff>
      <xdr:row>201</xdr:row>
      <xdr:rowOff>69159</xdr:rowOff>
    </xdr:from>
    <xdr:to>
      <xdr:col>11</xdr:col>
      <xdr:colOff>504825</xdr:colOff>
      <xdr:row>201</xdr:row>
      <xdr:rowOff>554934</xdr:rowOff>
    </xdr:to>
    <xdr:grpSp>
      <xdr:nvGrpSpPr>
        <xdr:cNvPr id="582" name="Group 581">
          <a:extLst>
            <a:ext uri="{FF2B5EF4-FFF2-40B4-BE49-F238E27FC236}">
              <a16:creationId xmlns:a16="http://schemas.microsoft.com/office/drawing/2014/main" id="{00000000-0008-0000-0400-000046020000}"/>
            </a:ext>
          </a:extLst>
        </xdr:cNvPr>
        <xdr:cNvGrpSpPr/>
      </xdr:nvGrpSpPr>
      <xdr:grpSpPr>
        <a:xfrm>
          <a:off x="9330659" y="83360954"/>
          <a:ext cx="439393" cy="485775"/>
          <a:chOff x="11139280" y="76012398"/>
          <a:chExt cx="439393" cy="485775"/>
        </a:xfrm>
      </xdr:grpSpPr>
      <xdr:sp macro="" textlink="">
        <xdr:nvSpPr>
          <xdr:cNvPr id="815" name="Oval 814">
            <a:extLst>
              <a:ext uri="{FF2B5EF4-FFF2-40B4-BE49-F238E27FC236}">
                <a16:creationId xmlns:a16="http://schemas.microsoft.com/office/drawing/2014/main" id="{00000000-0008-0000-0400-00002F030000}"/>
              </a:ext>
            </a:extLst>
          </xdr:cNvPr>
          <xdr:cNvSpPr/>
        </xdr:nvSpPr>
        <xdr:spPr>
          <a:xfrm>
            <a:off x="11139280" y="76043574"/>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74" name="Check Box 590" hidden="1">
                <a:extLst>
                  <a:ext uri="{63B3BB69-23CF-44E3-9099-C40C66FF867C}">
                    <a14:compatExt spid="_x0000_s42574"/>
                  </a:ext>
                  <a:ext uri="{FF2B5EF4-FFF2-40B4-BE49-F238E27FC236}">
                    <a16:creationId xmlns:a16="http://schemas.microsoft.com/office/drawing/2014/main" id="{00000000-0008-0000-0400-00004EA60000}"/>
                  </a:ext>
                </a:extLst>
              </xdr:cNvPr>
              <xdr:cNvSpPr/>
            </xdr:nvSpPr>
            <xdr:spPr bwMode="auto">
              <a:xfrm>
                <a:off x="11235773" y="76012398"/>
                <a:ext cx="342900" cy="4857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74957</xdr:colOff>
      <xdr:row>202</xdr:row>
      <xdr:rowOff>59634</xdr:rowOff>
    </xdr:from>
    <xdr:to>
      <xdr:col>9</xdr:col>
      <xdr:colOff>514350</xdr:colOff>
      <xdr:row>202</xdr:row>
      <xdr:rowOff>554934</xdr:rowOff>
    </xdr:to>
    <xdr:grpSp>
      <xdr:nvGrpSpPr>
        <xdr:cNvPr id="587" name="Group 586">
          <a:extLst>
            <a:ext uri="{FF2B5EF4-FFF2-40B4-BE49-F238E27FC236}">
              <a16:creationId xmlns:a16="http://schemas.microsoft.com/office/drawing/2014/main" id="{00000000-0008-0000-0400-00004B020000}"/>
            </a:ext>
          </a:extLst>
        </xdr:cNvPr>
        <xdr:cNvGrpSpPr/>
      </xdr:nvGrpSpPr>
      <xdr:grpSpPr>
        <a:xfrm>
          <a:off x="8179866" y="83983543"/>
          <a:ext cx="439393" cy="495300"/>
          <a:chOff x="9997522" y="76574373"/>
          <a:chExt cx="439393" cy="495300"/>
        </a:xfrm>
      </xdr:grpSpPr>
      <xdr:sp macro="" textlink="">
        <xdr:nvSpPr>
          <xdr:cNvPr id="818" name="Oval 817">
            <a:extLst>
              <a:ext uri="{FF2B5EF4-FFF2-40B4-BE49-F238E27FC236}">
                <a16:creationId xmlns:a16="http://schemas.microsoft.com/office/drawing/2014/main" id="{00000000-0008-0000-0400-000032030000}"/>
              </a:ext>
            </a:extLst>
          </xdr:cNvPr>
          <xdr:cNvSpPr/>
        </xdr:nvSpPr>
        <xdr:spPr>
          <a:xfrm>
            <a:off x="9997522" y="76615074"/>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75" name="Check Box 591" hidden="1">
                <a:extLst>
                  <a:ext uri="{63B3BB69-23CF-44E3-9099-C40C66FF867C}">
                    <a14:compatExt spid="_x0000_s42575"/>
                  </a:ext>
                  <a:ext uri="{FF2B5EF4-FFF2-40B4-BE49-F238E27FC236}">
                    <a16:creationId xmlns:a16="http://schemas.microsoft.com/office/drawing/2014/main" id="{00000000-0008-0000-0400-00004FA60000}"/>
                  </a:ext>
                </a:extLst>
              </xdr:cNvPr>
              <xdr:cNvSpPr/>
            </xdr:nvSpPr>
            <xdr:spPr bwMode="auto">
              <a:xfrm>
                <a:off x="10094015" y="76574373"/>
                <a:ext cx="342900" cy="495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65432</xdr:colOff>
      <xdr:row>202</xdr:row>
      <xdr:rowOff>59634</xdr:rowOff>
    </xdr:from>
    <xdr:to>
      <xdr:col>10</xdr:col>
      <xdr:colOff>504825</xdr:colOff>
      <xdr:row>202</xdr:row>
      <xdr:rowOff>554934</xdr:rowOff>
    </xdr:to>
    <xdr:grpSp>
      <xdr:nvGrpSpPr>
        <xdr:cNvPr id="588" name="Group 587">
          <a:extLst>
            <a:ext uri="{FF2B5EF4-FFF2-40B4-BE49-F238E27FC236}">
              <a16:creationId xmlns:a16="http://schemas.microsoft.com/office/drawing/2014/main" id="{00000000-0008-0000-0400-00004C020000}"/>
            </a:ext>
          </a:extLst>
        </xdr:cNvPr>
        <xdr:cNvGrpSpPr/>
      </xdr:nvGrpSpPr>
      <xdr:grpSpPr>
        <a:xfrm>
          <a:off x="8793796" y="83983543"/>
          <a:ext cx="439393" cy="495300"/>
          <a:chOff x="10609193" y="76574373"/>
          <a:chExt cx="439393" cy="495300"/>
        </a:xfrm>
      </xdr:grpSpPr>
      <xdr:sp macro="" textlink="">
        <xdr:nvSpPr>
          <xdr:cNvPr id="820" name="Oval 819">
            <a:extLst>
              <a:ext uri="{FF2B5EF4-FFF2-40B4-BE49-F238E27FC236}">
                <a16:creationId xmlns:a16="http://schemas.microsoft.com/office/drawing/2014/main" id="{00000000-0008-0000-0400-000034030000}"/>
              </a:ext>
            </a:extLst>
          </xdr:cNvPr>
          <xdr:cNvSpPr/>
        </xdr:nvSpPr>
        <xdr:spPr>
          <a:xfrm>
            <a:off x="10609193" y="76615074"/>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76" name="Check Box 592" hidden="1">
                <a:extLst>
                  <a:ext uri="{63B3BB69-23CF-44E3-9099-C40C66FF867C}">
                    <a14:compatExt spid="_x0000_s42576"/>
                  </a:ext>
                  <a:ext uri="{FF2B5EF4-FFF2-40B4-BE49-F238E27FC236}">
                    <a16:creationId xmlns:a16="http://schemas.microsoft.com/office/drawing/2014/main" id="{00000000-0008-0000-0400-000050A60000}"/>
                  </a:ext>
                </a:extLst>
              </xdr:cNvPr>
              <xdr:cNvSpPr/>
            </xdr:nvSpPr>
            <xdr:spPr bwMode="auto">
              <a:xfrm>
                <a:off x="10705686" y="76574373"/>
                <a:ext cx="342900" cy="495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65432</xdr:colOff>
      <xdr:row>202</xdr:row>
      <xdr:rowOff>69159</xdr:rowOff>
    </xdr:from>
    <xdr:to>
      <xdr:col>11</xdr:col>
      <xdr:colOff>504825</xdr:colOff>
      <xdr:row>202</xdr:row>
      <xdr:rowOff>554934</xdr:rowOff>
    </xdr:to>
    <xdr:grpSp>
      <xdr:nvGrpSpPr>
        <xdr:cNvPr id="590" name="Group 589">
          <a:extLst>
            <a:ext uri="{FF2B5EF4-FFF2-40B4-BE49-F238E27FC236}">
              <a16:creationId xmlns:a16="http://schemas.microsoft.com/office/drawing/2014/main" id="{00000000-0008-0000-0400-00004E020000}"/>
            </a:ext>
          </a:extLst>
        </xdr:cNvPr>
        <xdr:cNvGrpSpPr/>
      </xdr:nvGrpSpPr>
      <xdr:grpSpPr>
        <a:xfrm>
          <a:off x="9330659" y="83993068"/>
          <a:ext cx="439393" cy="485775"/>
          <a:chOff x="11139280" y="76583898"/>
          <a:chExt cx="439393" cy="485775"/>
        </a:xfrm>
      </xdr:grpSpPr>
      <xdr:sp macro="" textlink="">
        <xdr:nvSpPr>
          <xdr:cNvPr id="821" name="Oval 820">
            <a:extLst>
              <a:ext uri="{FF2B5EF4-FFF2-40B4-BE49-F238E27FC236}">
                <a16:creationId xmlns:a16="http://schemas.microsoft.com/office/drawing/2014/main" id="{00000000-0008-0000-0400-000035030000}"/>
              </a:ext>
            </a:extLst>
          </xdr:cNvPr>
          <xdr:cNvSpPr/>
        </xdr:nvSpPr>
        <xdr:spPr>
          <a:xfrm>
            <a:off x="11139280" y="76615074"/>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77" name="Check Box 593" hidden="1">
                <a:extLst>
                  <a:ext uri="{63B3BB69-23CF-44E3-9099-C40C66FF867C}">
                    <a14:compatExt spid="_x0000_s42577"/>
                  </a:ext>
                  <a:ext uri="{FF2B5EF4-FFF2-40B4-BE49-F238E27FC236}">
                    <a16:creationId xmlns:a16="http://schemas.microsoft.com/office/drawing/2014/main" id="{00000000-0008-0000-0400-000051A60000}"/>
                  </a:ext>
                </a:extLst>
              </xdr:cNvPr>
              <xdr:cNvSpPr/>
            </xdr:nvSpPr>
            <xdr:spPr bwMode="auto">
              <a:xfrm>
                <a:off x="11235773" y="76583898"/>
                <a:ext cx="342900" cy="4857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74957</xdr:colOff>
      <xdr:row>203</xdr:row>
      <xdr:rowOff>76200</xdr:rowOff>
    </xdr:from>
    <xdr:to>
      <xdr:col>9</xdr:col>
      <xdr:colOff>514350</xdr:colOff>
      <xdr:row>203</xdr:row>
      <xdr:rowOff>504825</xdr:rowOff>
    </xdr:to>
    <xdr:grpSp>
      <xdr:nvGrpSpPr>
        <xdr:cNvPr id="594" name="Group 593">
          <a:extLst>
            <a:ext uri="{FF2B5EF4-FFF2-40B4-BE49-F238E27FC236}">
              <a16:creationId xmlns:a16="http://schemas.microsoft.com/office/drawing/2014/main" id="{00000000-0008-0000-0400-000052020000}"/>
            </a:ext>
          </a:extLst>
        </xdr:cNvPr>
        <xdr:cNvGrpSpPr/>
      </xdr:nvGrpSpPr>
      <xdr:grpSpPr>
        <a:xfrm>
          <a:off x="8179866" y="84632223"/>
          <a:ext cx="439393" cy="428625"/>
          <a:chOff x="9997522" y="77162439"/>
          <a:chExt cx="439393" cy="428625"/>
        </a:xfrm>
      </xdr:grpSpPr>
      <xdr:sp macro="" textlink="">
        <xdr:nvSpPr>
          <xdr:cNvPr id="824" name="Oval 823">
            <a:extLst>
              <a:ext uri="{FF2B5EF4-FFF2-40B4-BE49-F238E27FC236}">
                <a16:creationId xmlns:a16="http://schemas.microsoft.com/office/drawing/2014/main" id="{00000000-0008-0000-0400-000038030000}"/>
              </a:ext>
            </a:extLst>
          </xdr:cNvPr>
          <xdr:cNvSpPr/>
        </xdr:nvSpPr>
        <xdr:spPr>
          <a:xfrm>
            <a:off x="9997522" y="77186574"/>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78" name="Check Box 594" hidden="1">
                <a:extLst>
                  <a:ext uri="{63B3BB69-23CF-44E3-9099-C40C66FF867C}">
                    <a14:compatExt spid="_x0000_s42578"/>
                  </a:ext>
                  <a:ext uri="{FF2B5EF4-FFF2-40B4-BE49-F238E27FC236}">
                    <a16:creationId xmlns:a16="http://schemas.microsoft.com/office/drawing/2014/main" id="{00000000-0008-0000-0400-000052A60000}"/>
                  </a:ext>
                </a:extLst>
              </xdr:cNvPr>
              <xdr:cNvSpPr/>
            </xdr:nvSpPr>
            <xdr:spPr bwMode="auto">
              <a:xfrm>
                <a:off x="10094015" y="77162439"/>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65432</xdr:colOff>
      <xdr:row>203</xdr:row>
      <xdr:rowOff>76200</xdr:rowOff>
    </xdr:from>
    <xdr:to>
      <xdr:col>10</xdr:col>
      <xdr:colOff>504825</xdr:colOff>
      <xdr:row>203</xdr:row>
      <xdr:rowOff>504825</xdr:rowOff>
    </xdr:to>
    <xdr:grpSp>
      <xdr:nvGrpSpPr>
        <xdr:cNvPr id="596" name="Group 595">
          <a:extLst>
            <a:ext uri="{FF2B5EF4-FFF2-40B4-BE49-F238E27FC236}">
              <a16:creationId xmlns:a16="http://schemas.microsoft.com/office/drawing/2014/main" id="{00000000-0008-0000-0400-000054020000}"/>
            </a:ext>
          </a:extLst>
        </xdr:cNvPr>
        <xdr:cNvGrpSpPr/>
      </xdr:nvGrpSpPr>
      <xdr:grpSpPr>
        <a:xfrm>
          <a:off x="8793796" y="84632223"/>
          <a:ext cx="439393" cy="428625"/>
          <a:chOff x="10609193" y="77162439"/>
          <a:chExt cx="439393" cy="428625"/>
        </a:xfrm>
      </xdr:grpSpPr>
      <xdr:sp macro="" textlink="">
        <xdr:nvSpPr>
          <xdr:cNvPr id="826" name="Oval 825">
            <a:extLst>
              <a:ext uri="{FF2B5EF4-FFF2-40B4-BE49-F238E27FC236}">
                <a16:creationId xmlns:a16="http://schemas.microsoft.com/office/drawing/2014/main" id="{00000000-0008-0000-0400-00003A030000}"/>
              </a:ext>
            </a:extLst>
          </xdr:cNvPr>
          <xdr:cNvSpPr/>
        </xdr:nvSpPr>
        <xdr:spPr>
          <a:xfrm>
            <a:off x="10609193" y="77186574"/>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79" name="Check Box 595" hidden="1">
                <a:extLst>
                  <a:ext uri="{63B3BB69-23CF-44E3-9099-C40C66FF867C}">
                    <a14:compatExt spid="_x0000_s42579"/>
                  </a:ext>
                  <a:ext uri="{FF2B5EF4-FFF2-40B4-BE49-F238E27FC236}">
                    <a16:creationId xmlns:a16="http://schemas.microsoft.com/office/drawing/2014/main" id="{00000000-0008-0000-0400-000053A60000}"/>
                  </a:ext>
                </a:extLst>
              </xdr:cNvPr>
              <xdr:cNvSpPr/>
            </xdr:nvSpPr>
            <xdr:spPr bwMode="auto">
              <a:xfrm>
                <a:off x="10705686" y="77162439"/>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65432</xdr:colOff>
      <xdr:row>203</xdr:row>
      <xdr:rowOff>85725</xdr:rowOff>
    </xdr:from>
    <xdr:to>
      <xdr:col>11</xdr:col>
      <xdr:colOff>504825</xdr:colOff>
      <xdr:row>203</xdr:row>
      <xdr:rowOff>514350</xdr:rowOff>
    </xdr:to>
    <xdr:grpSp>
      <xdr:nvGrpSpPr>
        <xdr:cNvPr id="599" name="Group 598">
          <a:extLst>
            <a:ext uri="{FF2B5EF4-FFF2-40B4-BE49-F238E27FC236}">
              <a16:creationId xmlns:a16="http://schemas.microsoft.com/office/drawing/2014/main" id="{00000000-0008-0000-0400-000057020000}"/>
            </a:ext>
          </a:extLst>
        </xdr:cNvPr>
        <xdr:cNvGrpSpPr/>
      </xdr:nvGrpSpPr>
      <xdr:grpSpPr>
        <a:xfrm>
          <a:off x="9330659" y="84641748"/>
          <a:ext cx="439393" cy="428625"/>
          <a:chOff x="11139280" y="77171964"/>
          <a:chExt cx="439393" cy="428625"/>
        </a:xfrm>
      </xdr:grpSpPr>
      <xdr:sp macro="" textlink="">
        <xdr:nvSpPr>
          <xdr:cNvPr id="827" name="Oval 826">
            <a:extLst>
              <a:ext uri="{FF2B5EF4-FFF2-40B4-BE49-F238E27FC236}">
                <a16:creationId xmlns:a16="http://schemas.microsoft.com/office/drawing/2014/main" id="{00000000-0008-0000-0400-00003B030000}"/>
              </a:ext>
            </a:extLst>
          </xdr:cNvPr>
          <xdr:cNvSpPr/>
        </xdr:nvSpPr>
        <xdr:spPr>
          <a:xfrm>
            <a:off x="11139280" y="77186574"/>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80" name="Check Box 596" hidden="1">
                <a:extLst>
                  <a:ext uri="{63B3BB69-23CF-44E3-9099-C40C66FF867C}">
                    <a14:compatExt spid="_x0000_s42580"/>
                  </a:ext>
                  <a:ext uri="{FF2B5EF4-FFF2-40B4-BE49-F238E27FC236}">
                    <a16:creationId xmlns:a16="http://schemas.microsoft.com/office/drawing/2014/main" id="{00000000-0008-0000-0400-000054A60000}"/>
                  </a:ext>
                </a:extLst>
              </xdr:cNvPr>
              <xdr:cNvSpPr/>
            </xdr:nvSpPr>
            <xdr:spPr bwMode="auto">
              <a:xfrm>
                <a:off x="11235773" y="77171964"/>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74957</xdr:colOff>
      <xdr:row>204</xdr:row>
      <xdr:rowOff>76200</xdr:rowOff>
    </xdr:from>
    <xdr:to>
      <xdr:col>9</xdr:col>
      <xdr:colOff>514350</xdr:colOff>
      <xdr:row>204</xdr:row>
      <xdr:rowOff>504825</xdr:rowOff>
    </xdr:to>
    <xdr:grpSp>
      <xdr:nvGrpSpPr>
        <xdr:cNvPr id="602" name="Group 601">
          <a:extLst>
            <a:ext uri="{FF2B5EF4-FFF2-40B4-BE49-F238E27FC236}">
              <a16:creationId xmlns:a16="http://schemas.microsoft.com/office/drawing/2014/main" id="{00000000-0008-0000-0400-00005A020000}"/>
            </a:ext>
          </a:extLst>
        </xdr:cNvPr>
        <xdr:cNvGrpSpPr/>
      </xdr:nvGrpSpPr>
      <xdr:grpSpPr>
        <a:xfrm>
          <a:off x="8179866" y="85264336"/>
          <a:ext cx="439393" cy="428625"/>
          <a:chOff x="9997522" y="77733939"/>
          <a:chExt cx="439393" cy="428625"/>
        </a:xfrm>
      </xdr:grpSpPr>
      <xdr:sp macro="" textlink="">
        <xdr:nvSpPr>
          <xdr:cNvPr id="830" name="Oval 829">
            <a:extLst>
              <a:ext uri="{FF2B5EF4-FFF2-40B4-BE49-F238E27FC236}">
                <a16:creationId xmlns:a16="http://schemas.microsoft.com/office/drawing/2014/main" id="{00000000-0008-0000-0400-00003E030000}"/>
              </a:ext>
            </a:extLst>
          </xdr:cNvPr>
          <xdr:cNvSpPr/>
        </xdr:nvSpPr>
        <xdr:spPr>
          <a:xfrm>
            <a:off x="9997522" y="77758074"/>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81" name="Check Box 597" hidden="1">
                <a:extLst>
                  <a:ext uri="{63B3BB69-23CF-44E3-9099-C40C66FF867C}">
                    <a14:compatExt spid="_x0000_s42581"/>
                  </a:ext>
                  <a:ext uri="{FF2B5EF4-FFF2-40B4-BE49-F238E27FC236}">
                    <a16:creationId xmlns:a16="http://schemas.microsoft.com/office/drawing/2014/main" id="{00000000-0008-0000-0400-000055A60000}"/>
                  </a:ext>
                </a:extLst>
              </xdr:cNvPr>
              <xdr:cNvSpPr/>
            </xdr:nvSpPr>
            <xdr:spPr bwMode="auto">
              <a:xfrm>
                <a:off x="10094015" y="77733939"/>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65432</xdr:colOff>
      <xdr:row>205</xdr:row>
      <xdr:rowOff>85725</xdr:rowOff>
    </xdr:from>
    <xdr:to>
      <xdr:col>11</xdr:col>
      <xdr:colOff>504825</xdr:colOff>
      <xdr:row>205</xdr:row>
      <xdr:rowOff>514350</xdr:rowOff>
    </xdr:to>
    <xdr:grpSp>
      <xdr:nvGrpSpPr>
        <xdr:cNvPr id="614" name="Group 613">
          <a:extLst>
            <a:ext uri="{FF2B5EF4-FFF2-40B4-BE49-F238E27FC236}">
              <a16:creationId xmlns:a16="http://schemas.microsoft.com/office/drawing/2014/main" id="{00000000-0008-0000-0400-000066020000}"/>
            </a:ext>
          </a:extLst>
        </xdr:cNvPr>
        <xdr:cNvGrpSpPr/>
      </xdr:nvGrpSpPr>
      <xdr:grpSpPr>
        <a:xfrm>
          <a:off x="9330659" y="85905975"/>
          <a:ext cx="439393" cy="428625"/>
          <a:chOff x="11139280" y="78314964"/>
          <a:chExt cx="439393" cy="428625"/>
        </a:xfrm>
      </xdr:grpSpPr>
      <xdr:sp macro="" textlink="">
        <xdr:nvSpPr>
          <xdr:cNvPr id="839" name="Oval 838">
            <a:extLst>
              <a:ext uri="{FF2B5EF4-FFF2-40B4-BE49-F238E27FC236}">
                <a16:creationId xmlns:a16="http://schemas.microsoft.com/office/drawing/2014/main" id="{00000000-0008-0000-0400-000047030000}"/>
              </a:ext>
            </a:extLst>
          </xdr:cNvPr>
          <xdr:cNvSpPr/>
        </xdr:nvSpPr>
        <xdr:spPr>
          <a:xfrm>
            <a:off x="11139280" y="78329574"/>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86" name="Check Box 602" hidden="1">
                <a:extLst>
                  <a:ext uri="{63B3BB69-23CF-44E3-9099-C40C66FF867C}">
                    <a14:compatExt spid="_x0000_s42586"/>
                  </a:ext>
                  <a:ext uri="{FF2B5EF4-FFF2-40B4-BE49-F238E27FC236}">
                    <a16:creationId xmlns:a16="http://schemas.microsoft.com/office/drawing/2014/main" id="{00000000-0008-0000-0400-00005AA60000}"/>
                  </a:ext>
                </a:extLst>
              </xdr:cNvPr>
              <xdr:cNvSpPr/>
            </xdr:nvSpPr>
            <xdr:spPr bwMode="auto">
              <a:xfrm>
                <a:off x="11235773" y="78314964"/>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83240</xdr:colOff>
      <xdr:row>246</xdr:row>
      <xdr:rowOff>98569</xdr:rowOff>
    </xdr:from>
    <xdr:to>
      <xdr:col>9</xdr:col>
      <xdr:colOff>523875</xdr:colOff>
      <xdr:row>246</xdr:row>
      <xdr:rowOff>510803</xdr:rowOff>
    </xdr:to>
    <xdr:grpSp>
      <xdr:nvGrpSpPr>
        <xdr:cNvPr id="664" name="Group 663">
          <a:extLst>
            <a:ext uri="{FF2B5EF4-FFF2-40B4-BE49-F238E27FC236}">
              <a16:creationId xmlns:a16="http://schemas.microsoft.com/office/drawing/2014/main" id="{00000000-0008-0000-0400-000098020000}"/>
            </a:ext>
          </a:extLst>
        </xdr:cNvPr>
        <xdr:cNvGrpSpPr/>
      </xdr:nvGrpSpPr>
      <xdr:grpSpPr>
        <a:xfrm>
          <a:off x="8188149" y="100128387"/>
          <a:ext cx="440635" cy="412234"/>
          <a:chOff x="10005805" y="92068656"/>
          <a:chExt cx="440635" cy="412234"/>
        </a:xfrm>
      </xdr:grpSpPr>
      <xdr:sp macro="" textlink="">
        <xdr:nvSpPr>
          <xdr:cNvPr id="860" name="Oval 859">
            <a:extLst>
              <a:ext uri="{FF2B5EF4-FFF2-40B4-BE49-F238E27FC236}">
                <a16:creationId xmlns:a16="http://schemas.microsoft.com/office/drawing/2014/main" id="{00000000-0008-0000-0400-00005C030000}"/>
              </a:ext>
            </a:extLst>
          </xdr:cNvPr>
          <xdr:cNvSpPr/>
        </xdr:nvSpPr>
        <xdr:spPr>
          <a:xfrm>
            <a:off x="10005805" y="92090365"/>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96" name="Check Box 612" hidden="1">
                <a:extLst>
                  <a:ext uri="{63B3BB69-23CF-44E3-9099-C40C66FF867C}">
                    <a14:compatExt spid="_x0000_s42596"/>
                  </a:ext>
                  <a:ext uri="{FF2B5EF4-FFF2-40B4-BE49-F238E27FC236}">
                    <a16:creationId xmlns:a16="http://schemas.microsoft.com/office/drawing/2014/main" id="{00000000-0008-0000-0400-000064A60000}"/>
                  </a:ext>
                </a:extLst>
              </xdr:cNvPr>
              <xdr:cNvSpPr/>
            </xdr:nvSpPr>
            <xdr:spPr bwMode="auto">
              <a:xfrm>
                <a:off x="10103540" y="92068656"/>
                <a:ext cx="342900" cy="4029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73715</xdr:colOff>
      <xdr:row>246</xdr:row>
      <xdr:rowOff>98569</xdr:rowOff>
    </xdr:from>
    <xdr:to>
      <xdr:col>10</xdr:col>
      <xdr:colOff>514350</xdr:colOff>
      <xdr:row>246</xdr:row>
      <xdr:rowOff>510803</xdr:rowOff>
    </xdr:to>
    <xdr:grpSp>
      <xdr:nvGrpSpPr>
        <xdr:cNvPr id="665" name="Group 664">
          <a:extLst>
            <a:ext uri="{FF2B5EF4-FFF2-40B4-BE49-F238E27FC236}">
              <a16:creationId xmlns:a16="http://schemas.microsoft.com/office/drawing/2014/main" id="{00000000-0008-0000-0400-000099020000}"/>
            </a:ext>
          </a:extLst>
        </xdr:cNvPr>
        <xdr:cNvGrpSpPr/>
      </xdr:nvGrpSpPr>
      <xdr:grpSpPr>
        <a:xfrm>
          <a:off x="8802079" y="100128387"/>
          <a:ext cx="440635" cy="412234"/>
          <a:chOff x="10617476" y="92068656"/>
          <a:chExt cx="440635" cy="412234"/>
        </a:xfrm>
      </xdr:grpSpPr>
      <xdr:sp macro="" textlink="">
        <xdr:nvSpPr>
          <xdr:cNvPr id="862" name="Oval 861">
            <a:extLst>
              <a:ext uri="{FF2B5EF4-FFF2-40B4-BE49-F238E27FC236}">
                <a16:creationId xmlns:a16="http://schemas.microsoft.com/office/drawing/2014/main" id="{00000000-0008-0000-0400-00005E030000}"/>
              </a:ext>
            </a:extLst>
          </xdr:cNvPr>
          <xdr:cNvSpPr/>
        </xdr:nvSpPr>
        <xdr:spPr>
          <a:xfrm>
            <a:off x="10617476" y="92090365"/>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97" name="Check Box 613" hidden="1">
                <a:extLst>
                  <a:ext uri="{63B3BB69-23CF-44E3-9099-C40C66FF867C}">
                    <a14:compatExt spid="_x0000_s42597"/>
                  </a:ext>
                  <a:ext uri="{FF2B5EF4-FFF2-40B4-BE49-F238E27FC236}">
                    <a16:creationId xmlns:a16="http://schemas.microsoft.com/office/drawing/2014/main" id="{00000000-0008-0000-0400-000065A60000}"/>
                  </a:ext>
                </a:extLst>
              </xdr:cNvPr>
              <xdr:cNvSpPr/>
            </xdr:nvSpPr>
            <xdr:spPr bwMode="auto">
              <a:xfrm>
                <a:off x="10715211" y="92068656"/>
                <a:ext cx="342900" cy="4029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73715</xdr:colOff>
      <xdr:row>246</xdr:row>
      <xdr:rowOff>107679</xdr:rowOff>
    </xdr:from>
    <xdr:to>
      <xdr:col>11</xdr:col>
      <xdr:colOff>514350</xdr:colOff>
      <xdr:row>246</xdr:row>
      <xdr:rowOff>510803</xdr:rowOff>
    </xdr:to>
    <xdr:grpSp>
      <xdr:nvGrpSpPr>
        <xdr:cNvPr id="666" name="Group 665">
          <a:extLst>
            <a:ext uri="{FF2B5EF4-FFF2-40B4-BE49-F238E27FC236}">
              <a16:creationId xmlns:a16="http://schemas.microsoft.com/office/drawing/2014/main" id="{00000000-0008-0000-0400-00009A020000}"/>
            </a:ext>
          </a:extLst>
        </xdr:cNvPr>
        <xdr:cNvGrpSpPr/>
      </xdr:nvGrpSpPr>
      <xdr:grpSpPr>
        <a:xfrm>
          <a:off x="9338942" y="100137497"/>
          <a:ext cx="440635" cy="403124"/>
          <a:chOff x="11147563" y="92077766"/>
          <a:chExt cx="440635" cy="403124"/>
        </a:xfrm>
      </xdr:grpSpPr>
      <xdr:sp macro="" textlink="">
        <xdr:nvSpPr>
          <xdr:cNvPr id="863" name="Oval 862">
            <a:extLst>
              <a:ext uri="{FF2B5EF4-FFF2-40B4-BE49-F238E27FC236}">
                <a16:creationId xmlns:a16="http://schemas.microsoft.com/office/drawing/2014/main" id="{00000000-0008-0000-0400-00005F030000}"/>
              </a:ext>
            </a:extLst>
          </xdr:cNvPr>
          <xdr:cNvSpPr/>
        </xdr:nvSpPr>
        <xdr:spPr>
          <a:xfrm>
            <a:off x="11147563" y="92090365"/>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98" name="Check Box 614" hidden="1">
                <a:extLst>
                  <a:ext uri="{63B3BB69-23CF-44E3-9099-C40C66FF867C}">
                    <a14:compatExt spid="_x0000_s42598"/>
                  </a:ext>
                  <a:ext uri="{FF2B5EF4-FFF2-40B4-BE49-F238E27FC236}">
                    <a16:creationId xmlns:a16="http://schemas.microsoft.com/office/drawing/2014/main" id="{00000000-0008-0000-0400-000066A60000}"/>
                  </a:ext>
                </a:extLst>
              </xdr:cNvPr>
              <xdr:cNvSpPr/>
            </xdr:nvSpPr>
            <xdr:spPr bwMode="auto">
              <a:xfrm>
                <a:off x="11245298" y="92077766"/>
                <a:ext cx="342900" cy="3975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68482</xdr:colOff>
      <xdr:row>248</xdr:row>
      <xdr:rowOff>36447</xdr:rowOff>
    </xdr:from>
    <xdr:to>
      <xdr:col>9</xdr:col>
      <xdr:colOff>504825</xdr:colOff>
      <xdr:row>248</xdr:row>
      <xdr:rowOff>492598</xdr:rowOff>
    </xdr:to>
    <xdr:grpSp>
      <xdr:nvGrpSpPr>
        <xdr:cNvPr id="669" name="Group 668">
          <a:extLst>
            <a:ext uri="{FF2B5EF4-FFF2-40B4-BE49-F238E27FC236}">
              <a16:creationId xmlns:a16="http://schemas.microsoft.com/office/drawing/2014/main" id="{00000000-0008-0000-0400-00009D020000}"/>
            </a:ext>
          </a:extLst>
        </xdr:cNvPr>
        <xdr:cNvGrpSpPr/>
      </xdr:nvGrpSpPr>
      <xdr:grpSpPr>
        <a:xfrm>
          <a:off x="8173391" y="100923515"/>
          <a:ext cx="436343" cy="456151"/>
          <a:chOff x="9991047" y="92867925"/>
          <a:chExt cx="436343" cy="456151"/>
        </a:xfrm>
      </xdr:grpSpPr>
      <xdr:sp macro="" textlink="">
        <xdr:nvSpPr>
          <xdr:cNvPr id="866" name="Oval 865">
            <a:extLst>
              <a:ext uri="{FF2B5EF4-FFF2-40B4-BE49-F238E27FC236}">
                <a16:creationId xmlns:a16="http://schemas.microsoft.com/office/drawing/2014/main" id="{00000000-0008-0000-0400-000062030000}"/>
              </a:ext>
            </a:extLst>
          </xdr:cNvPr>
          <xdr:cNvSpPr/>
        </xdr:nvSpPr>
        <xdr:spPr>
          <a:xfrm>
            <a:off x="9991047" y="92921636"/>
            <a:ext cx="390525" cy="37147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99" name="Check Box 615" hidden="1">
                <a:extLst>
                  <a:ext uri="{63B3BB69-23CF-44E3-9099-C40C66FF867C}">
                    <a14:compatExt spid="_x0000_s42599"/>
                  </a:ext>
                  <a:ext uri="{FF2B5EF4-FFF2-40B4-BE49-F238E27FC236}">
                    <a16:creationId xmlns:a16="http://schemas.microsoft.com/office/drawing/2014/main" id="{00000000-0008-0000-0400-000067A60000}"/>
                  </a:ext>
                </a:extLst>
              </xdr:cNvPr>
              <xdr:cNvSpPr/>
            </xdr:nvSpPr>
            <xdr:spPr bwMode="auto">
              <a:xfrm>
                <a:off x="10084490" y="92867925"/>
                <a:ext cx="342900" cy="4561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58957</xdr:colOff>
      <xdr:row>248</xdr:row>
      <xdr:rowOff>45972</xdr:rowOff>
    </xdr:from>
    <xdr:to>
      <xdr:col>10</xdr:col>
      <xdr:colOff>495300</xdr:colOff>
      <xdr:row>248</xdr:row>
      <xdr:rowOff>496960</xdr:rowOff>
    </xdr:to>
    <xdr:grpSp>
      <xdr:nvGrpSpPr>
        <xdr:cNvPr id="672" name="Group 671">
          <a:extLst>
            <a:ext uri="{FF2B5EF4-FFF2-40B4-BE49-F238E27FC236}">
              <a16:creationId xmlns:a16="http://schemas.microsoft.com/office/drawing/2014/main" id="{00000000-0008-0000-0400-0000A0020000}"/>
            </a:ext>
          </a:extLst>
        </xdr:cNvPr>
        <xdr:cNvGrpSpPr/>
      </xdr:nvGrpSpPr>
      <xdr:grpSpPr>
        <a:xfrm>
          <a:off x="8787321" y="100933040"/>
          <a:ext cx="436343" cy="450988"/>
          <a:chOff x="10602718" y="92877450"/>
          <a:chExt cx="436343" cy="450988"/>
        </a:xfrm>
      </xdr:grpSpPr>
      <xdr:sp macro="" textlink="">
        <xdr:nvSpPr>
          <xdr:cNvPr id="868" name="Oval 867">
            <a:extLst>
              <a:ext uri="{FF2B5EF4-FFF2-40B4-BE49-F238E27FC236}">
                <a16:creationId xmlns:a16="http://schemas.microsoft.com/office/drawing/2014/main" id="{00000000-0008-0000-0400-000064030000}"/>
              </a:ext>
            </a:extLst>
          </xdr:cNvPr>
          <xdr:cNvSpPr/>
        </xdr:nvSpPr>
        <xdr:spPr>
          <a:xfrm>
            <a:off x="10602718" y="92921636"/>
            <a:ext cx="390525" cy="37147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00" name="Check Box 616" hidden="1">
                <a:extLst>
                  <a:ext uri="{63B3BB69-23CF-44E3-9099-C40C66FF867C}">
                    <a14:compatExt spid="_x0000_s42600"/>
                  </a:ext>
                  <a:ext uri="{FF2B5EF4-FFF2-40B4-BE49-F238E27FC236}">
                    <a16:creationId xmlns:a16="http://schemas.microsoft.com/office/drawing/2014/main" id="{00000000-0008-0000-0400-000068A60000}"/>
                  </a:ext>
                </a:extLst>
              </xdr:cNvPr>
              <xdr:cNvSpPr/>
            </xdr:nvSpPr>
            <xdr:spPr bwMode="auto">
              <a:xfrm>
                <a:off x="10696161" y="92877450"/>
                <a:ext cx="342900" cy="4509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58957</xdr:colOff>
      <xdr:row>248</xdr:row>
      <xdr:rowOff>45972</xdr:rowOff>
    </xdr:from>
    <xdr:to>
      <xdr:col>11</xdr:col>
      <xdr:colOff>504825</xdr:colOff>
      <xdr:row>248</xdr:row>
      <xdr:rowOff>496960</xdr:rowOff>
    </xdr:to>
    <xdr:grpSp>
      <xdr:nvGrpSpPr>
        <xdr:cNvPr id="673" name="Group 672">
          <a:extLst>
            <a:ext uri="{FF2B5EF4-FFF2-40B4-BE49-F238E27FC236}">
              <a16:creationId xmlns:a16="http://schemas.microsoft.com/office/drawing/2014/main" id="{00000000-0008-0000-0400-0000A1020000}"/>
            </a:ext>
          </a:extLst>
        </xdr:cNvPr>
        <xdr:cNvGrpSpPr/>
      </xdr:nvGrpSpPr>
      <xdr:grpSpPr>
        <a:xfrm>
          <a:off x="9324184" y="100933040"/>
          <a:ext cx="445868" cy="450988"/>
          <a:chOff x="11132805" y="92877450"/>
          <a:chExt cx="445868" cy="450988"/>
        </a:xfrm>
      </xdr:grpSpPr>
      <xdr:sp macro="" textlink="">
        <xdr:nvSpPr>
          <xdr:cNvPr id="869" name="Oval 868">
            <a:extLst>
              <a:ext uri="{FF2B5EF4-FFF2-40B4-BE49-F238E27FC236}">
                <a16:creationId xmlns:a16="http://schemas.microsoft.com/office/drawing/2014/main" id="{00000000-0008-0000-0400-000065030000}"/>
              </a:ext>
            </a:extLst>
          </xdr:cNvPr>
          <xdr:cNvSpPr/>
        </xdr:nvSpPr>
        <xdr:spPr>
          <a:xfrm>
            <a:off x="11132805" y="92921636"/>
            <a:ext cx="390525" cy="37147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01" name="Check Box 617" hidden="1">
                <a:extLst>
                  <a:ext uri="{63B3BB69-23CF-44E3-9099-C40C66FF867C}">
                    <a14:compatExt spid="_x0000_s42601"/>
                  </a:ext>
                  <a:ext uri="{FF2B5EF4-FFF2-40B4-BE49-F238E27FC236}">
                    <a16:creationId xmlns:a16="http://schemas.microsoft.com/office/drawing/2014/main" id="{00000000-0008-0000-0400-000069A60000}"/>
                  </a:ext>
                </a:extLst>
              </xdr:cNvPr>
              <xdr:cNvSpPr/>
            </xdr:nvSpPr>
            <xdr:spPr bwMode="auto">
              <a:xfrm>
                <a:off x="11235773" y="92877450"/>
                <a:ext cx="342900" cy="4509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68482</xdr:colOff>
      <xdr:row>250</xdr:row>
      <xdr:rowOff>34376</xdr:rowOff>
    </xdr:from>
    <xdr:to>
      <xdr:col>9</xdr:col>
      <xdr:colOff>504825</xdr:colOff>
      <xdr:row>250</xdr:row>
      <xdr:rowOff>491580</xdr:rowOff>
    </xdr:to>
    <xdr:grpSp>
      <xdr:nvGrpSpPr>
        <xdr:cNvPr id="678" name="Group 677">
          <a:extLst>
            <a:ext uri="{FF2B5EF4-FFF2-40B4-BE49-F238E27FC236}">
              <a16:creationId xmlns:a16="http://schemas.microsoft.com/office/drawing/2014/main" id="{00000000-0008-0000-0400-0000A6020000}"/>
            </a:ext>
          </a:extLst>
        </xdr:cNvPr>
        <xdr:cNvGrpSpPr/>
      </xdr:nvGrpSpPr>
      <xdr:grpSpPr>
        <a:xfrm>
          <a:off x="8173391" y="101943217"/>
          <a:ext cx="436343" cy="457204"/>
          <a:chOff x="9991047" y="93901180"/>
          <a:chExt cx="436343" cy="457204"/>
        </a:xfrm>
      </xdr:grpSpPr>
      <xdr:sp macro="" textlink="">
        <xdr:nvSpPr>
          <xdr:cNvPr id="872" name="Oval 871">
            <a:extLst>
              <a:ext uri="{FF2B5EF4-FFF2-40B4-BE49-F238E27FC236}">
                <a16:creationId xmlns:a16="http://schemas.microsoft.com/office/drawing/2014/main" id="{00000000-0008-0000-0400-000068030000}"/>
              </a:ext>
            </a:extLst>
          </xdr:cNvPr>
          <xdr:cNvSpPr/>
        </xdr:nvSpPr>
        <xdr:spPr>
          <a:xfrm>
            <a:off x="9991047" y="93956962"/>
            <a:ext cx="390525" cy="37147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02" name="Check Box 618" hidden="1">
                <a:extLst>
                  <a:ext uri="{63B3BB69-23CF-44E3-9099-C40C66FF867C}">
                    <a14:compatExt spid="_x0000_s42602"/>
                  </a:ext>
                  <a:ext uri="{FF2B5EF4-FFF2-40B4-BE49-F238E27FC236}">
                    <a16:creationId xmlns:a16="http://schemas.microsoft.com/office/drawing/2014/main" id="{00000000-0008-0000-0400-00006AA60000}"/>
                  </a:ext>
                </a:extLst>
              </xdr:cNvPr>
              <xdr:cNvSpPr/>
            </xdr:nvSpPr>
            <xdr:spPr bwMode="auto">
              <a:xfrm>
                <a:off x="10084490" y="93901180"/>
                <a:ext cx="342900" cy="4572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58957</xdr:colOff>
      <xdr:row>250</xdr:row>
      <xdr:rowOff>43901</xdr:rowOff>
    </xdr:from>
    <xdr:to>
      <xdr:col>10</xdr:col>
      <xdr:colOff>495300</xdr:colOff>
      <xdr:row>250</xdr:row>
      <xdr:rowOff>496960</xdr:rowOff>
    </xdr:to>
    <xdr:grpSp>
      <xdr:nvGrpSpPr>
        <xdr:cNvPr id="679" name="Group 678">
          <a:extLst>
            <a:ext uri="{FF2B5EF4-FFF2-40B4-BE49-F238E27FC236}">
              <a16:creationId xmlns:a16="http://schemas.microsoft.com/office/drawing/2014/main" id="{00000000-0008-0000-0400-0000A7020000}"/>
            </a:ext>
          </a:extLst>
        </xdr:cNvPr>
        <xdr:cNvGrpSpPr/>
      </xdr:nvGrpSpPr>
      <xdr:grpSpPr>
        <a:xfrm>
          <a:off x="8787321" y="101952742"/>
          <a:ext cx="436343" cy="453059"/>
          <a:chOff x="10602718" y="93910705"/>
          <a:chExt cx="436343" cy="453059"/>
        </a:xfrm>
      </xdr:grpSpPr>
      <xdr:sp macro="" textlink="">
        <xdr:nvSpPr>
          <xdr:cNvPr id="874" name="Oval 873">
            <a:extLst>
              <a:ext uri="{FF2B5EF4-FFF2-40B4-BE49-F238E27FC236}">
                <a16:creationId xmlns:a16="http://schemas.microsoft.com/office/drawing/2014/main" id="{00000000-0008-0000-0400-00006A030000}"/>
              </a:ext>
            </a:extLst>
          </xdr:cNvPr>
          <xdr:cNvSpPr/>
        </xdr:nvSpPr>
        <xdr:spPr>
          <a:xfrm>
            <a:off x="10602718" y="93956962"/>
            <a:ext cx="390525" cy="37147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03" name="Check Box 619" hidden="1">
                <a:extLst>
                  <a:ext uri="{63B3BB69-23CF-44E3-9099-C40C66FF867C}">
                    <a14:compatExt spid="_x0000_s42603"/>
                  </a:ext>
                  <a:ext uri="{FF2B5EF4-FFF2-40B4-BE49-F238E27FC236}">
                    <a16:creationId xmlns:a16="http://schemas.microsoft.com/office/drawing/2014/main" id="{00000000-0008-0000-0400-00006BA60000}"/>
                  </a:ext>
                </a:extLst>
              </xdr:cNvPr>
              <xdr:cNvSpPr/>
            </xdr:nvSpPr>
            <xdr:spPr bwMode="auto">
              <a:xfrm>
                <a:off x="10696161" y="93910705"/>
                <a:ext cx="342900" cy="4530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58957</xdr:colOff>
      <xdr:row>250</xdr:row>
      <xdr:rowOff>43901</xdr:rowOff>
    </xdr:from>
    <xdr:to>
      <xdr:col>11</xdr:col>
      <xdr:colOff>504825</xdr:colOff>
      <xdr:row>250</xdr:row>
      <xdr:rowOff>496960</xdr:rowOff>
    </xdr:to>
    <xdr:grpSp>
      <xdr:nvGrpSpPr>
        <xdr:cNvPr id="681" name="Group 680">
          <a:extLst>
            <a:ext uri="{FF2B5EF4-FFF2-40B4-BE49-F238E27FC236}">
              <a16:creationId xmlns:a16="http://schemas.microsoft.com/office/drawing/2014/main" id="{00000000-0008-0000-0400-0000A9020000}"/>
            </a:ext>
          </a:extLst>
        </xdr:cNvPr>
        <xdr:cNvGrpSpPr/>
      </xdr:nvGrpSpPr>
      <xdr:grpSpPr>
        <a:xfrm>
          <a:off x="9324184" y="101952742"/>
          <a:ext cx="445868" cy="453059"/>
          <a:chOff x="11132805" y="93910705"/>
          <a:chExt cx="445868" cy="453059"/>
        </a:xfrm>
      </xdr:grpSpPr>
      <xdr:sp macro="" textlink="">
        <xdr:nvSpPr>
          <xdr:cNvPr id="875" name="Oval 874">
            <a:extLst>
              <a:ext uri="{FF2B5EF4-FFF2-40B4-BE49-F238E27FC236}">
                <a16:creationId xmlns:a16="http://schemas.microsoft.com/office/drawing/2014/main" id="{00000000-0008-0000-0400-00006B030000}"/>
              </a:ext>
            </a:extLst>
          </xdr:cNvPr>
          <xdr:cNvSpPr/>
        </xdr:nvSpPr>
        <xdr:spPr>
          <a:xfrm>
            <a:off x="11132805" y="93956962"/>
            <a:ext cx="390525" cy="37147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04" name="Check Box 620" hidden="1">
                <a:extLst>
                  <a:ext uri="{63B3BB69-23CF-44E3-9099-C40C66FF867C}">
                    <a14:compatExt spid="_x0000_s42604"/>
                  </a:ext>
                  <a:ext uri="{FF2B5EF4-FFF2-40B4-BE49-F238E27FC236}">
                    <a16:creationId xmlns:a16="http://schemas.microsoft.com/office/drawing/2014/main" id="{00000000-0008-0000-0400-00006CA60000}"/>
                  </a:ext>
                </a:extLst>
              </xdr:cNvPr>
              <xdr:cNvSpPr/>
            </xdr:nvSpPr>
            <xdr:spPr bwMode="auto">
              <a:xfrm>
                <a:off x="11235773" y="93910705"/>
                <a:ext cx="342900" cy="4530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68482</xdr:colOff>
      <xdr:row>252</xdr:row>
      <xdr:rowOff>195888</xdr:rowOff>
    </xdr:from>
    <xdr:to>
      <xdr:col>9</xdr:col>
      <xdr:colOff>504825</xdr:colOff>
      <xdr:row>252</xdr:row>
      <xdr:rowOff>615494</xdr:rowOff>
    </xdr:to>
    <xdr:grpSp>
      <xdr:nvGrpSpPr>
        <xdr:cNvPr id="685" name="Group 684">
          <a:extLst>
            <a:ext uri="{FF2B5EF4-FFF2-40B4-BE49-F238E27FC236}">
              <a16:creationId xmlns:a16="http://schemas.microsoft.com/office/drawing/2014/main" id="{00000000-0008-0000-0400-0000AD020000}"/>
            </a:ext>
          </a:extLst>
        </xdr:cNvPr>
        <xdr:cNvGrpSpPr/>
      </xdr:nvGrpSpPr>
      <xdr:grpSpPr>
        <a:xfrm>
          <a:off x="8173391" y="103342979"/>
          <a:ext cx="436343" cy="419606"/>
          <a:chOff x="9991047" y="95296801"/>
          <a:chExt cx="436343" cy="419606"/>
        </a:xfrm>
      </xdr:grpSpPr>
      <xdr:sp macro="" textlink="">
        <xdr:nvSpPr>
          <xdr:cNvPr id="878" name="Oval 877">
            <a:extLst>
              <a:ext uri="{FF2B5EF4-FFF2-40B4-BE49-F238E27FC236}">
                <a16:creationId xmlns:a16="http://schemas.microsoft.com/office/drawing/2014/main" id="{00000000-0008-0000-0400-00006E030000}"/>
              </a:ext>
            </a:extLst>
          </xdr:cNvPr>
          <xdr:cNvSpPr/>
        </xdr:nvSpPr>
        <xdr:spPr>
          <a:xfrm>
            <a:off x="9991047" y="95333946"/>
            <a:ext cx="390525" cy="37147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05" name="Check Box 621" hidden="1">
                <a:extLst>
                  <a:ext uri="{63B3BB69-23CF-44E3-9099-C40C66FF867C}">
                    <a14:compatExt spid="_x0000_s42605"/>
                  </a:ext>
                  <a:ext uri="{FF2B5EF4-FFF2-40B4-BE49-F238E27FC236}">
                    <a16:creationId xmlns:a16="http://schemas.microsoft.com/office/drawing/2014/main" id="{00000000-0008-0000-0400-00006DA60000}"/>
                  </a:ext>
                </a:extLst>
              </xdr:cNvPr>
              <xdr:cNvSpPr/>
            </xdr:nvSpPr>
            <xdr:spPr bwMode="auto">
              <a:xfrm>
                <a:off x="10084490" y="95296801"/>
                <a:ext cx="342900" cy="4196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58957</xdr:colOff>
      <xdr:row>252</xdr:row>
      <xdr:rowOff>205413</xdr:rowOff>
    </xdr:from>
    <xdr:to>
      <xdr:col>10</xdr:col>
      <xdr:colOff>495300</xdr:colOff>
      <xdr:row>252</xdr:row>
      <xdr:rowOff>621200</xdr:rowOff>
    </xdr:to>
    <xdr:grpSp>
      <xdr:nvGrpSpPr>
        <xdr:cNvPr id="687" name="Group 686">
          <a:extLst>
            <a:ext uri="{FF2B5EF4-FFF2-40B4-BE49-F238E27FC236}">
              <a16:creationId xmlns:a16="http://schemas.microsoft.com/office/drawing/2014/main" id="{00000000-0008-0000-0400-0000AF020000}"/>
            </a:ext>
          </a:extLst>
        </xdr:cNvPr>
        <xdr:cNvGrpSpPr/>
      </xdr:nvGrpSpPr>
      <xdr:grpSpPr>
        <a:xfrm>
          <a:off x="8787321" y="103352504"/>
          <a:ext cx="436343" cy="415787"/>
          <a:chOff x="10602718" y="95306326"/>
          <a:chExt cx="436343" cy="415787"/>
        </a:xfrm>
      </xdr:grpSpPr>
      <xdr:sp macro="" textlink="">
        <xdr:nvSpPr>
          <xdr:cNvPr id="880" name="Oval 879">
            <a:extLst>
              <a:ext uri="{FF2B5EF4-FFF2-40B4-BE49-F238E27FC236}">
                <a16:creationId xmlns:a16="http://schemas.microsoft.com/office/drawing/2014/main" id="{00000000-0008-0000-0400-000070030000}"/>
              </a:ext>
            </a:extLst>
          </xdr:cNvPr>
          <xdr:cNvSpPr/>
        </xdr:nvSpPr>
        <xdr:spPr>
          <a:xfrm>
            <a:off x="10602718" y="95333946"/>
            <a:ext cx="390525" cy="37147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06" name="Check Box 622" hidden="1">
                <a:extLst>
                  <a:ext uri="{63B3BB69-23CF-44E3-9099-C40C66FF867C}">
                    <a14:compatExt spid="_x0000_s42606"/>
                  </a:ext>
                  <a:ext uri="{FF2B5EF4-FFF2-40B4-BE49-F238E27FC236}">
                    <a16:creationId xmlns:a16="http://schemas.microsoft.com/office/drawing/2014/main" id="{00000000-0008-0000-0400-00006EA60000}"/>
                  </a:ext>
                </a:extLst>
              </xdr:cNvPr>
              <xdr:cNvSpPr/>
            </xdr:nvSpPr>
            <xdr:spPr bwMode="auto">
              <a:xfrm>
                <a:off x="10696161" y="95306326"/>
                <a:ext cx="342900" cy="4157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58957</xdr:colOff>
      <xdr:row>252</xdr:row>
      <xdr:rowOff>205413</xdr:rowOff>
    </xdr:from>
    <xdr:to>
      <xdr:col>11</xdr:col>
      <xdr:colOff>504825</xdr:colOff>
      <xdr:row>252</xdr:row>
      <xdr:rowOff>621200</xdr:rowOff>
    </xdr:to>
    <xdr:grpSp>
      <xdr:nvGrpSpPr>
        <xdr:cNvPr id="690" name="Group 689">
          <a:extLst>
            <a:ext uri="{FF2B5EF4-FFF2-40B4-BE49-F238E27FC236}">
              <a16:creationId xmlns:a16="http://schemas.microsoft.com/office/drawing/2014/main" id="{00000000-0008-0000-0400-0000B2020000}"/>
            </a:ext>
          </a:extLst>
        </xdr:cNvPr>
        <xdr:cNvGrpSpPr/>
      </xdr:nvGrpSpPr>
      <xdr:grpSpPr>
        <a:xfrm>
          <a:off x="9324184" y="103352504"/>
          <a:ext cx="445868" cy="415787"/>
          <a:chOff x="11132805" y="95306326"/>
          <a:chExt cx="445868" cy="415787"/>
        </a:xfrm>
      </xdr:grpSpPr>
      <xdr:sp macro="" textlink="">
        <xdr:nvSpPr>
          <xdr:cNvPr id="881" name="Oval 880">
            <a:extLst>
              <a:ext uri="{FF2B5EF4-FFF2-40B4-BE49-F238E27FC236}">
                <a16:creationId xmlns:a16="http://schemas.microsoft.com/office/drawing/2014/main" id="{00000000-0008-0000-0400-000071030000}"/>
              </a:ext>
            </a:extLst>
          </xdr:cNvPr>
          <xdr:cNvSpPr/>
        </xdr:nvSpPr>
        <xdr:spPr>
          <a:xfrm>
            <a:off x="11132805" y="95333946"/>
            <a:ext cx="390525" cy="37147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07" name="Check Box 623" hidden="1">
                <a:extLst>
                  <a:ext uri="{63B3BB69-23CF-44E3-9099-C40C66FF867C}">
                    <a14:compatExt spid="_x0000_s42607"/>
                  </a:ext>
                  <a:ext uri="{FF2B5EF4-FFF2-40B4-BE49-F238E27FC236}">
                    <a16:creationId xmlns:a16="http://schemas.microsoft.com/office/drawing/2014/main" id="{00000000-0008-0000-0400-00006FA60000}"/>
                  </a:ext>
                </a:extLst>
              </xdr:cNvPr>
              <xdr:cNvSpPr/>
            </xdr:nvSpPr>
            <xdr:spPr bwMode="auto">
              <a:xfrm>
                <a:off x="11235773" y="95306326"/>
                <a:ext cx="342900" cy="4157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68482</xdr:colOff>
      <xdr:row>253</xdr:row>
      <xdr:rowOff>204458</xdr:rowOff>
    </xdr:from>
    <xdr:to>
      <xdr:col>9</xdr:col>
      <xdr:colOff>504825</xdr:colOff>
      <xdr:row>254</xdr:row>
      <xdr:rowOff>356858</xdr:rowOff>
    </xdr:to>
    <xdr:grpSp>
      <xdr:nvGrpSpPr>
        <xdr:cNvPr id="693" name="Group 692">
          <a:extLst>
            <a:ext uri="{FF2B5EF4-FFF2-40B4-BE49-F238E27FC236}">
              <a16:creationId xmlns:a16="http://schemas.microsoft.com/office/drawing/2014/main" id="{00000000-0008-0000-0400-0000B5020000}"/>
            </a:ext>
          </a:extLst>
        </xdr:cNvPr>
        <xdr:cNvGrpSpPr/>
      </xdr:nvGrpSpPr>
      <xdr:grpSpPr>
        <a:xfrm>
          <a:off x="8173391" y="104503208"/>
          <a:ext cx="436343" cy="368877"/>
          <a:chOff x="9991047" y="96456654"/>
          <a:chExt cx="436343" cy="367747"/>
        </a:xfrm>
      </xdr:grpSpPr>
      <xdr:sp macro="" textlink="">
        <xdr:nvSpPr>
          <xdr:cNvPr id="884" name="Oval 883">
            <a:extLst>
              <a:ext uri="{FF2B5EF4-FFF2-40B4-BE49-F238E27FC236}">
                <a16:creationId xmlns:a16="http://schemas.microsoft.com/office/drawing/2014/main" id="{00000000-0008-0000-0400-000074030000}"/>
              </a:ext>
            </a:extLst>
          </xdr:cNvPr>
          <xdr:cNvSpPr/>
        </xdr:nvSpPr>
        <xdr:spPr>
          <a:xfrm>
            <a:off x="9991047" y="96456654"/>
            <a:ext cx="390525" cy="367747"/>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08" name="Check Box 624" hidden="1">
                <a:extLst>
                  <a:ext uri="{63B3BB69-23CF-44E3-9099-C40C66FF867C}">
                    <a14:compatExt spid="_x0000_s42608"/>
                  </a:ext>
                  <a:ext uri="{FF2B5EF4-FFF2-40B4-BE49-F238E27FC236}">
                    <a16:creationId xmlns:a16="http://schemas.microsoft.com/office/drawing/2014/main" id="{00000000-0008-0000-0400-000070A60000}"/>
                  </a:ext>
                </a:extLst>
              </xdr:cNvPr>
              <xdr:cNvSpPr/>
            </xdr:nvSpPr>
            <xdr:spPr bwMode="auto">
              <a:xfrm>
                <a:off x="10084490" y="96469203"/>
                <a:ext cx="342900" cy="3331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58957</xdr:colOff>
      <xdr:row>253</xdr:row>
      <xdr:rowOff>204458</xdr:rowOff>
    </xdr:from>
    <xdr:to>
      <xdr:col>10</xdr:col>
      <xdr:colOff>495300</xdr:colOff>
      <xdr:row>254</xdr:row>
      <xdr:rowOff>356858</xdr:rowOff>
    </xdr:to>
    <xdr:grpSp>
      <xdr:nvGrpSpPr>
        <xdr:cNvPr id="696" name="Group 695">
          <a:extLst>
            <a:ext uri="{FF2B5EF4-FFF2-40B4-BE49-F238E27FC236}">
              <a16:creationId xmlns:a16="http://schemas.microsoft.com/office/drawing/2014/main" id="{00000000-0008-0000-0400-0000B8020000}"/>
            </a:ext>
          </a:extLst>
        </xdr:cNvPr>
        <xdr:cNvGrpSpPr/>
      </xdr:nvGrpSpPr>
      <xdr:grpSpPr>
        <a:xfrm>
          <a:off x="8787321" y="104503208"/>
          <a:ext cx="436343" cy="368877"/>
          <a:chOff x="10602718" y="96456654"/>
          <a:chExt cx="436343" cy="367747"/>
        </a:xfrm>
      </xdr:grpSpPr>
      <xdr:sp macro="" textlink="">
        <xdr:nvSpPr>
          <xdr:cNvPr id="886" name="Oval 885">
            <a:extLst>
              <a:ext uri="{FF2B5EF4-FFF2-40B4-BE49-F238E27FC236}">
                <a16:creationId xmlns:a16="http://schemas.microsoft.com/office/drawing/2014/main" id="{00000000-0008-0000-0400-000076030000}"/>
              </a:ext>
            </a:extLst>
          </xdr:cNvPr>
          <xdr:cNvSpPr/>
        </xdr:nvSpPr>
        <xdr:spPr>
          <a:xfrm>
            <a:off x="10602718" y="96456654"/>
            <a:ext cx="390525" cy="367747"/>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09" name="Check Box 625" hidden="1">
                <a:extLst>
                  <a:ext uri="{63B3BB69-23CF-44E3-9099-C40C66FF867C}">
                    <a14:compatExt spid="_x0000_s42609"/>
                  </a:ext>
                  <a:ext uri="{FF2B5EF4-FFF2-40B4-BE49-F238E27FC236}">
                    <a16:creationId xmlns:a16="http://schemas.microsoft.com/office/drawing/2014/main" id="{00000000-0008-0000-0400-000071A60000}"/>
                  </a:ext>
                </a:extLst>
              </xdr:cNvPr>
              <xdr:cNvSpPr/>
            </xdr:nvSpPr>
            <xdr:spPr bwMode="auto">
              <a:xfrm>
                <a:off x="10696161" y="96478728"/>
                <a:ext cx="342900" cy="3284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58957</xdr:colOff>
      <xdr:row>253</xdr:row>
      <xdr:rowOff>204458</xdr:rowOff>
    </xdr:from>
    <xdr:to>
      <xdr:col>11</xdr:col>
      <xdr:colOff>504825</xdr:colOff>
      <xdr:row>254</xdr:row>
      <xdr:rowOff>356858</xdr:rowOff>
    </xdr:to>
    <xdr:grpSp>
      <xdr:nvGrpSpPr>
        <xdr:cNvPr id="697" name="Group 696">
          <a:extLst>
            <a:ext uri="{FF2B5EF4-FFF2-40B4-BE49-F238E27FC236}">
              <a16:creationId xmlns:a16="http://schemas.microsoft.com/office/drawing/2014/main" id="{00000000-0008-0000-0400-0000B9020000}"/>
            </a:ext>
          </a:extLst>
        </xdr:cNvPr>
        <xdr:cNvGrpSpPr/>
      </xdr:nvGrpSpPr>
      <xdr:grpSpPr>
        <a:xfrm>
          <a:off x="9324184" y="104503208"/>
          <a:ext cx="445868" cy="368877"/>
          <a:chOff x="11132805" y="96456654"/>
          <a:chExt cx="445868" cy="367747"/>
        </a:xfrm>
      </xdr:grpSpPr>
      <xdr:sp macro="" textlink="">
        <xdr:nvSpPr>
          <xdr:cNvPr id="887" name="Oval 886">
            <a:extLst>
              <a:ext uri="{FF2B5EF4-FFF2-40B4-BE49-F238E27FC236}">
                <a16:creationId xmlns:a16="http://schemas.microsoft.com/office/drawing/2014/main" id="{00000000-0008-0000-0400-000077030000}"/>
              </a:ext>
            </a:extLst>
          </xdr:cNvPr>
          <xdr:cNvSpPr/>
        </xdr:nvSpPr>
        <xdr:spPr>
          <a:xfrm>
            <a:off x="11132805" y="96456654"/>
            <a:ext cx="390525" cy="367747"/>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10" name="Check Box 626" hidden="1">
                <a:extLst>
                  <a:ext uri="{63B3BB69-23CF-44E3-9099-C40C66FF867C}">
                    <a14:compatExt spid="_x0000_s42610"/>
                  </a:ext>
                  <a:ext uri="{FF2B5EF4-FFF2-40B4-BE49-F238E27FC236}">
                    <a16:creationId xmlns:a16="http://schemas.microsoft.com/office/drawing/2014/main" id="{00000000-0008-0000-0400-000072A60000}"/>
                  </a:ext>
                </a:extLst>
              </xdr:cNvPr>
              <xdr:cNvSpPr/>
            </xdr:nvSpPr>
            <xdr:spPr bwMode="auto">
              <a:xfrm>
                <a:off x="11235773" y="96478728"/>
                <a:ext cx="342900" cy="3284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76765</xdr:colOff>
      <xdr:row>261</xdr:row>
      <xdr:rowOff>19055</xdr:rowOff>
    </xdr:from>
    <xdr:to>
      <xdr:col>9</xdr:col>
      <xdr:colOff>514350</xdr:colOff>
      <xdr:row>261</xdr:row>
      <xdr:rowOff>408549</xdr:rowOff>
    </xdr:to>
    <xdr:grpSp>
      <xdr:nvGrpSpPr>
        <xdr:cNvPr id="702" name="Group 701">
          <a:extLst>
            <a:ext uri="{FF2B5EF4-FFF2-40B4-BE49-F238E27FC236}">
              <a16:creationId xmlns:a16="http://schemas.microsoft.com/office/drawing/2014/main" id="{00000000-0008-0000-0400-0000BE020000}"/>
            </a:ext>
          </a:extLst>
        </xdr:cNvPr>
        <xdr:cNvGrpSpPr/>
      </xdr:nvGrpSpPr>
      <xdr:grpSpPr>
        <a:xfrm>
          <a:off x="8181674" y="106846260"/>
          <a:ext cx="437585" cy="389494"/>
          <a:chOff x="9999330" y="98847142"/>
          <a:chExt cx="437585" cy="389494"/>
        </a:xfrm>
      </xdr:grpSpPr>
      <xdr:sp macro="" textlink="">
        <xdr:nvSpPr>
          <xdr:cNvPr id="890" name="Oval 889">
            <a:extLst>
              <a:ext uri="{FF2B5EF4-FFF2-40B4-BE49-F238E27FC236}">
                <a16:creationId xmlns:a16="http://schemas.microsoft.com/office/drawing/2014/main" id="{00000000-0008-0000-0400-00007A030000}"/>
              </a:ext>
            </a:extLst>
          </xdr:cNvPr>
          <xdr:cNvSpPr/>
        </xdr:nvSpPr>
        <xdr:spPr>
          <a:xfrm>
            <a:off x="9999330" y="98859853"/>
            <a:ext cx="390525" cy="37147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11" name="Check Box 627" hidden="1">
                <a:extLst>
                  <a:ext uri="{63B3BB69-23CF-44E3-9099-C40C66FF867C}">
                    <a14:compatExt spid="_x0000_s42611"/>
                  </a:ext>
                  <a:ext uri="{FF2B5EF4-FFF2-40B4-BE49-F238E27FC236}">
                    <a16:creationId xmlns:a16="http://schemas.microsoft.com/office/drawing/2014/main" id="{00000000-0008-0000-0400-000073A60000}"/>
                  </a:ext>
                </a:extLst>
              </xdr:cNvPr>
              <xdr:cNvSpPr/>
            </xdr:nvSpPr>
            <xdr:spPr bwMode="auto">
              <a:xfrm>
                <a:off x="10094015" y="98847142"/>
                <a:ext cx="342900" cy="389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67240</xdr:colOff>
      <xdr:row>261</xdr:row>
      <xdr:rowOff>28579</xdr:rowOff>
    </xdr:from>
    <xdr:to>
      <xdr:col>10</xdr:col>
      <xdr:colOff>504825</xdr:colOff>
      <xdr:row>261</xdr:row>
      <xdr:rowOff>414134</xdr:rowOff>
    </xdr:to>
    <xdr:grpSp>
      <xdr:nvGrpSpPr>
        <xdr:cNvPr id="703" name="Group 702">
          <a:extLst>
            <a:ext uri="{FF2B5EF4-FFF2-40B4-BE49-F238E27FC236}">
              <a16:creationId xmlns:a16="http://schemas.microsoft.com/office/drawing/2014/main" id="{00000000-0008-0000-0400-0000BF020000}"/>
            </a:ext>
          </a:extLst>
        </xdr:cNvPr>
        <xdr:cNvGrpSpPr/>
      </xdr:nvGrpSpPr>
      <xdr:grpSpPr>
        <a:xfrm>
          <a:off x="8795604" y="106855784"/>
          <a:ext cx="437585" cy="385555"/>
          <a:chOff x="10611001" y="98856666"/>
          <a:chExt cx="437585" cy="385555"/>
        </a:xfrm>
      </xdr:grpSpPr>
      <xdr:sp macro="" textlink="">
        <xdr:nvSpPr>
          <xdr:cNvPr id="892" name="Oval 891">
            <a:extLst>
              <a:ext uri="{FF2B5EF4-FFF2-40B4-BE49-F238E27FC236}">
                <a16:creationId xmlns:a16="http://schemas.microsoft.com/office/drawing/2014/main" id="{00000000-0008-0000-0400-00007C030000}"/>
              </a:ext>
            </a:extLst>
          </xdr:cNvPr>
          <xdr:cNvSpPr/>
        </xdr:nvSpPr>
        <xdr:spPr>
          <a:xfrm>
            <a:off x="10611001" y="98859853"/>
            <a:ext cx="390525" cy="37147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12" name="Check Box 628" hidden="1">
                <a:extLst>
                  <a:ext uri="{63B3BB69-23CF-44E3-9099-C40C66FF867C}">
                    <a14:compatExt spid="_x0000_s42612"/>
                  </a:ext>
                  <a:ext uri="{FF2B5EF4-FFF2-40B4-BE49-F238E27FC236}">
                    <a16:creationId xmlns:a16="http://schemas.microsoft.com/office/drawing/2014/main" id="{00000000-0008-0000-0400-000074A60000}"/>
                  </a:ext>
                </a:extLst>
              </xdr:cNvPr>
              <xdr:cNvSpPr/>
            </xdr:nvSpPr>
            <xdr:spPr bwMode="auto">
              <a:xfrm>
                <a:off x="10705686" y="98856666"/>
                <a:ext cx="342900" cy="38555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67240</xdr:colOff>
      <xdr:row>261</xdr:row>
      <xdr:rowOff>28579</xdr:rowOff>
    </xdr:from>
    <xdr:to>
      <xdr:col>11</xdr:col>
      <xdr:colOff>514350</xdr:colOff>
      <xdr:row>261</xdr:row>
      <xdr:rowOff>414134</xdr:rowOff>
    </xdr:to>
    <xdr:grpSp>
      <xdr:nvGrpSpPr>
        <xdr:cNvPr id="705" name="Group 704">
          <a:extLst>
            <a:ext uri="{FF2B5EF4-FFF2-40B4-BE49-F238E27FC236}">
              <a16:creationId xmlns:a16="http://schemas.microsoft.com/office/drawing/2014/main" id="{00000000-0008-0000-0400-0000C1020000}"/>
            </a:ext>
          </a:extLst>
        </xdr:cNvPr>
        <xdr:cNvGrpSpPr/>
      </xdr:nvGrpSpPr>
      <xdr:grpSpPr>
        <a:xfrm>
          <a:off x="9332467" y="106855784"/>
          <a:ext cx="447110" cy="385555"/>
          <a:chOff x="11141088" y="98856666"/>
          <a:chExt cx="447110" cy="385555"/>
        </a:xfrm>
      </xdr:grpSpPr>
      <xdr:sp macro="" textlink="">
        <xdr:nvSpPr>
          <xdr:cNvPr id="893" name="Oval 892">
            <a:extLst>
              <a:ext uri="{FF2B5EF4-FFF2-40B4-BE49-F238E27FC236}">
                <a16:creationId xmlns:a16="http://schemas.microsoft.com/office/drawing/2014/main" id="{00000000-0008-0000-0400-00007D030000}"/>
              </a:ext>
            </a:extLst>
          </xdr:cNvPr>
          <xdr:cNvSpPr/>
        </xdr:nvSpPr>
        <xdr:spPr>
          <a:xfrm>
            <a:off x="11141088" y="98859853"/>
            <a:ext cx="390525" cy="37147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13" name="Check Box 629" hidden="1">
                <a:extLst>
                  <a:ext uri="{63B3BB69-23CF-44E3-9099-C40C66FF867C}">
                    <a14:compatExt spid="_x0000_s42613"/>
                  </a:ext>
                  <a:ext uri="{FF2B5EF4-FFF2-40B4-BE49-F238E27FC236}">
                    <a16:creationId xmlns:a16="http://schemas.microsoft.com/office/drawing/2014/main" id="{00000000-0008-0000-0400-000075A60000}"/>
                  </a:ext>
                </a:extLst>
              </xdr:cNvPr>
              <xdr:cNvSpPr/>
            </xdr:nvSpPr>
            <xdr:spPr bwMode="auto">
              <a:xfrm>
                <a:off x="11245298" y="98856666"/>
                <a:ext cx="342900" cy="38555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76765</xdr:colOff>
      <xdr:row>262</xdr:row>
      <xdr:rowOff>66675</xdr:rowOff>
    </xdr:from>
    <xdr:to>
      <xdr:col>9</xdr:col>
      <xdr:colOff>514350</xdr:colOff>
      <xdr:row>263</xdr:row>
      <xdr:rowOff>422412</xdr:rowOff>
    </xdr:to>
    <xdr:grpSp>
      <xdr:nvGrpSpPr>
        <xdr:cNvPr id="709" name="Group 708">
          <a:extLst>
            <a:ext uri="{FF2B5EF4-FFF2-40B4-BE49-F238E27FC236}">
              <a16:creationId xmlns:a16="http://schemas.microsoft.com/office/drawing/2014/main" id="{00000000-0008-0000-0400-0000C5020000}"/>
            </a:ext>
          </a:extLst>
        </xdr:cNvPr>
        <xdr:cNvGrpSpPr/>
      </xdr:nvGrpSpPr>
      <xdr:grpSpPr>
        <a:xfrm>
          <a:off x="8181674" y="107829061"/>
          <a:ext cx="437585" cy="632828"/>
          <a:chOff x="9999330" y="99730805"/>
          <a:chExt cx="437585" cy="629070"/>
        </a:xfrm>
      </xdr:grpSpPr>
      <xdr:sp macro="" textlink="">
        <xdr:nvSpPr>
          <xdr:cNvPr id="896" name="Oval 895">
            <a:extLst>
              <a:ext uri="{FF2B5EF4-FFF2-40B4-BE49-F238E27FC236}">
                <a16:creationId xmlns:a16="http://schemas.microsoft.com/office/drawing/2014/main" id="{00000000-0008-0000-0400-000080030000}"/>
              </a:ext>
            </a:extLst>
          </xdr:cNvPr>
          <xdr:cNvSpPr/>
        </xdr:nvSpPr>
        <xdr:spPr>
          <a:xfrm>
            <a:off x="9999330" y="99858321"/>
            <a:ext cx="390525" cy="368577"/>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14" name="Check Box 630" hidden="1">
                <a:extLst>
                  <a:ext uri="{63B3BB69-23CF-44E3-9099-C40C66FF867C}">
                    <a14:compatExt spid="_x0000_s42614"/>
                  </a:ext>
                  <a:ext uri="{FF2B5EF4-FFF2-40B4-BE49-F238E27FC236}">
                    <a16:creationId xmlns:a16="http://schemas.microsoft.com/office/drawing/2014/main" id="{00000000-0008-0000-0400-000076A60000}"/>
                  </a:ext>
                </a:extLst>
              </xdr:cNvPr>
              <xdr:cNvSpPr/>
            </xdr:nvSpPr>
            <xdr:spPr bwMode="auto">
              <a:xfrm>
                <a:off x="10094015" y="99730805"/>
                <a:ext cx="342900" cy="6290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67240</xdr:colOff>
      <xdr:row>262</xdr:row>
      <xdr:rowOff>193691</xdr:rowOff>
    </xdr:from>
    <xdr:to>
      <xdr:col>10</xdr:col>
      <xdr:colOff>504825</xdr:colOff>
      <xdr:row>263</xdr:row>
      <xdr:rowOff>288941</xdr:rowOff>
    </xdr:to>
    <xdr:grpSp>
      <xdr:nvGrpSpPr>
        <xdr:cNvPr id="711" name="Group 710">
          <a:extLst>
            <a:ext uri="{FF2B5EF4-FFF2-40B4-BE49-F238E27FC236}">
              <a16:creationId xmlns:a16="http://schemas.microsoft.com/office/drawing/2014/main" id="{00000000-0008-0000-0400-0000C7020000}"/>
            </a:ext>
          </a:extLst>
        </xdr:cNvPr>
        <xdr:cNvGrpSpPr/>
      </xdr:nvGrpSpPr>
      <xdr:grpSpPr>
        <a:xfrm>
          <a:off x="8795604" y="107956077"/>
          <a:ext cx="437585" cy="372341"/>
          <a:chOff x="10611001" y="99858321"/>
          <a:chExt cx="437585" cy="368577"/>
        </a:xfrm>
      </xdr:grpSpPr>
      <xdr:sp macro="" textlink="">
        <xdr:nvSpPr>
          <xdr:cNvPr id="898" name="Oval 897">
            <a:extLst>
              <a:ext uri="{FF2B5EF4-FFF2-40B4-BE49-F238E27FC236}">
                <a16:creationId xmlns:a16="http://schemas.microsoft.com/office/drawing/2014/main" id="{00000000-0008-0000-0400-000082030000}"/>
              </a:ext>
            </a:extLst>
          </xdr:cNvPr>
          <xdr:cNvSpPr/>
        </xdr:nvSpPr>
        <xdr:spPr>
          <a:xfrm>
            <a:off x="10611001" y="99858321"/>
            <a:ext cx="390525" cy="368577"/>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15" name="Check Box 631" hidden="1">
                <a:extLst>
                  <a:ext uri="{63B3BB69-23CF-44E3-9099-C40C66FF867C}">
                    <a14:compatExt spid="_x0000_s42615"/>
                  </a:ext>
                  <a:ext uri="{FF2B5EF4-FFF2-40B4-BE49-F238E27FC236}">
                    <a16:creationId xmlns:a16="http://schemas.microsoft.com/office/drawing/2014/main" id="{00000000-0008-0000-0400-000077A60000}"/>
                  </a:ext>
                </a:extLst>
              </xdr:cNvPr>
              <xdr:cNvSpPr/>
            </xdr:nvSpPr>
            <xdr:spPr bwMode="auto">
              <a:xfrm>
                <a:off x="10705686" y="99872110"/>
                <a:ext cx="342900" cy="339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67240</xdr:colOff>
      <xdr:row>262</xdr:row>
      <xdr:rowOff>193691</xdr:rowOff>
    </xdr:from>
    <xdr:to>
      <xdr:col>11</xdr:col>
      <xdr:colOff>514350</xdr:colOff>
      <xdr:row>263</xdr:row>
      <xdr:rowOff>288941</xdr:rowOff>
    </xdr:to>
    <xdr:grpSp>
      <xdr:nvGrpSpPr>
        <xdr:cNvPr id="714" name="Group 713">
          <a:extLst>
            <a:ext uri="{FF2B5EF4-FFF2-40B4-BE49-F238E27FC236}">
              <a16:creationId xmlns:a16="http://schemas.microsoft.com/office/drawing/2014/main" id="{00000000-0008-0000-0400-0000CA020000}"/>
            </a:ext>
          </a:extLst>
        </xdr:cNvPr>
        <xdr:cNvGrpSpPr/>
      </xdr:nvGrpSpPr>
      <xdr:grpSpPr>
        <a:xfrm>
          <a:off x="9332467" y="107956077"/>
          <a:ext cx="447110" cy="372341"/>
          <a:chOff x="11141088" y="99858321"/>
          <a:chExt cx="447110" cy="368577"/>
        </a:xfrm>
      </xdr:grpSpPr>
      <xdr:sp macro="" textlink="">
        <xdr:nvSpPr>
          <xdr:cNvPr id="899" name="Oval 898">
            <a:extLst>
              <a:ext uri="{FF2B5EF4-FFF2-40B4-BE49-F238E27FC236}">
                <a16:creationId xmlns:a16="http://schemas.microsoft.com/office/drawing/2014/main" id="{00000000-0008-0000-0400-000083030000}"/>
              </a:ext>
            </a:extLst>
          </xdr:cNvPr>
          <xdr:cNvSpPr/>
        </xdr:nvSpPr>
        <xdr:spPr>
          <a:xfrm>
            <a:off x="11141088" y="99858321"/>
            <a:ext cx="390525" cy="368577"/>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16" name="Check Box 632" hidden="1">
                <a:extLst>
                  <a:ext uri="{63B3BB69-23CF-44E3-9099-C40C66FF867C}">
                    <a14:compatExt spid="_x0000_s42616"/>
                  </a:ext>
                  <a:ext uri="{FF2B5EF4-FFF2-40B4-BE49-F238E27FC236}">
                    <a16:creationId xmlns:a16="http://schemas.microsoft.com/office/drawing/2014/main" id="{00000000-0008-0000-0400-000078A60000}"/>
                  </a:ext>
                </a:extLst>
              </xdr:cNvPr>
              <xdr:cNvSpPr/>
            </xdr:nvSpPr>
            <xdr:spPr bwMode="auto">
              <a:xfrm>
                <a:off x="11245298" y="99872110"/>
                <a:ext cx="342900" cy="339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76765</xdr:colOff>
      <xdr:row>265</xdr:row>
      <xdr:rowOff>456789</xdr:rowOff>
    </xdr:from>
    <xdr:to>
      <xdr:col>9</xdr:col>
      <xdr:colOff>514350</xdr:colOff>
      <xdr:row>265</xdr:row>
      <xdr:rowOff>952503</xdr:rowOff>
    </xdr:to>
    <xdr:grpSp>
      <xdr:nvGrpSpPr>
        <xdr:cNvPr id="717" name="Group 716">
          <a:extLst>
            <a:ext uri="{FF2B5EF4-FFF2-40B4-BE49-F238E27FC236}">
              <a16:creationId xmlns:a16="http://schemas.microsoft.com/office/drawing/2014/main" id="{00000000-0008-0000-0400-0000CD020000}"/>
            </a:ext>
          </a:extLst>
        </xdr:cNvPr>
        <xdr:cNvGrpSpPr/>
      </xdr:nvGrpSpPr>
      <xdr:grpSpPr>
        <a:xfrm>
          <a:off x="8181674" y="109102403"/>
          <a:ext cx="437585" cy="495714"/>
          <a:chOff x="9999330" y="101007659"/>
          <a:chExt cx="437585" cy="495714"/>
        </a:xfrm>
      </xdr:grpSpPr>
      <xdr:sp macro="" textlink="">
        <xdr:nvSpPr>
          <xdr:cNvPr id="902" name="Oval 901">
            <a:extLst>
              <a:ext uri="{FF2B5EF4-FFF2-40B4-BE49-F238E27FC236}">
                <a16:creationId xmlns:a16="http://schemas.microsoft.com/office/drawing/2014/main" id="{00000000-0008-0000-0400-000086030000}"/>
              </a:ext>
            </a:extLst>
          </xdr:cNvPr>
          <xdr:cNvSpPr/>
        </xdr:nvSpPr>
        <xdr:spPr>
          <a:xfrm>
            <a:off x="9999330" y="101068411"/>
            <a:ext cx="390525" cy="37147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17" name="Check Box 633" hidden="1">
                <a:extLst>
                  <a:ext uri="{63B3BB69-23CF-44E3-9099-C40C66FF867C}">
                    <a14:compatExt spid="_x0000_s42617"/>
                  </a:ext>
                  <a:ext uri="{FF2B5EF4-FFF2-40B4-BE49-F238E27FC236}">
                    <a16:creationId xmlns:a16="http://schemas.microsoft.com/office/drawing/2014/main" id="{00000000-0008-0000-0400-000079A60000}"/>
                  </a:ext>
                </a:extLst>
              </xdr:cNvPr>
              <xdr:cNvSpPr/>
            </xdr:nvSpPr>
            <xdr:spPr bwMode="auto">
              <a:xfrm>
                <a:off x="10094015" y="101007659"/>
                <a:ext cx="342900" cy="4957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67240</xdr:colOff>
      <xdr:row>265</xdr:row>
      <xdr:rowOff>456789</xdr:rowOff>
    </xdr:from>
    <xdr:to>
      <xdr:col>10</xdr:col>
      <xdr:colOff>504825</xdr:colOff>
      <xdr:row>265</xdr:row>
      <xdr:rowOff>952503</xdr:rowOff>
    </xdr:to>
    <xdr:grpSp>
      <xdr:nvGrpSpPr>
        <xdr:cNvPr id="720" name="Group 719">
          <a:extLst>
            <a:ext uri="{FF2B5EF4-FFF2-40B4-BE49-F238E27FC236}">
              <a16:creationId xmlns:a16="http://schemas.microsoft.com/office/drawing/2014/main" id="{00000000-0008-0000-0400-0000D0020000}"/>
            </a:ext>
          </a:extLst>
        </xdr:cNvPr>
        <xdr:cNvGrpSpPr/>
      </xdr:nvGrpSpPr>
      <xdr:grpSpPr>
        <a:xfrm>
          <a:off x="8795604" y="109102403"/>
          <a:ext cx="437585" cy="495714"/>
          <a:chOff x="10611001" y="101007659"/>
          <a:chExt cx="437585" cy="495714"/>
        </a:xfrm>
      </xdr:grpSpPr>
      <xdr:sp macro="" textlink="">
        <xdr:nvSpPr>
          <xdr:cNvPr id="904" name="Oval 903">
            <a:extLst>
              <a:ext uri="{FF2B5EF4-FFF2-40B4-BE49-F238E27FC236}">
                <a16:creationId xmlns:a16="http://schemas.microsoft.com/office/drawing/2014/main" id="{00000000-0008-0000-0400-000088030000}"/>
              </a:ext>
            </a:extLst>
          </xdr:cNvPr>
          <xdr:cNvSpPr/>
        </xdr:nvSpPr>
        <xdr:spPr>
          <a:xfrm>
            <a:off x="10611001" y="101068411"/>
            <a:ext cx="390525" cy="37147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18" name="Check Box 634" hidden="1">
                <a:extLst>
                  <a:ext uri="{63B3BB69-23CF-44E3-9099-C40C66FF867C}">
                    <a14:compatExt spid="_x0000_s42618"/>
                  </a:ext>
                  <a:ext uri="{FF2B5EF4-FFF2-40B4-BE49-F238E27FC236}">
                    <a16:creationId xmlns:a16="http://schemas.microsoft.com/office/drawing/2014/main" id="{00000000-0008-0000-0400-00007AA60000}"/>
                  </a:ext>
                </a:extLst>
              </xdr:cNvPr>
              <xdr:cNvSpPr/>
            </xdr:nvSpPr>
            <xdr:spPr bwMode="auto">
              <a:xfrm>
                <a:off x="10705686" y="101007659"/>
                <a:ext cx="342900" cy="4957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67240</xdr:colOff>
      <xdr:row>265</xdr:row>
      <xdr:rowOff>456789</xdr:rowOff>
    </xdr:from>
    <xdr:to>
      <xdr:col>11</xdr:col>
      <xdr:colOff>514350</xdr:colOff>
      <xdr:row>265</xdr:row>
      <xdr:rowOff>952503</xdr:rowOff>
    </xdr:to>
    <xdr:grpSp>
      <xdr:nvGrpSpPr>
        <xdr:cNvPr id="721" name="Group 720">
          <a:extLst>
            <a:ext uri="{FF2B5EF4-FFF2-40B4-BE49-F238E27FC236}">
              <a16:creationId xmlns:a16="http://schemas.microsoft.com/office/drawing/2014/main" id="{00000000-0008-0000-0400-0000D1020000}"/>
            </a:ext>
          </a:extLst>
        </xdr:cNvPr>
        <xdr:cNvGrpSpPr/>
      </xdr:nvGrpSpPr>
      <xdr:grpSpPr>
        <a:xfrm>
          <a:off x="9332467" y="109102403"/>
          <a:ext cx="447110" cy="495714"/>
          <a:chOff x="11141088" y="101007659"/>
          <a:chExt cx="447110" cy="495714"/>
        </a:xfrm>
      </xdr:grpSpPr>
      <xdr:sp macro="" textlink="">
        <xdr:nvSpPr>
          <xdr:cNvPr id="905" name="Oval 904">
            <a:extLst>
              <a:ext uri="{FF2B5EF4-FFF2-40B4-BE49-F238E27FC236}">
                <a16:creationId xmlns:a16="http://schemas.microsoft.com/office/drawing/2014/main" id="{00000000-0008-0000-0400-000089030000}"/>
              </a:ext>
            </a:extLst>
          </xdr:cNvPr>
          <xdr:cNvSpPr/>
        </xdr:nvSpPr>
        <xdr:spPr>
          <a:xfrm>
            <a:off x="11141088" y="101068411"/>
            <a:ext cx="390525" cy="37147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19" name="Check Box 635" hidden="1">
                <a:extLst>
                  <a:ext uri="{63B3BB69-23CF-44E3-9099-C40C66FF867C}">
                    <a14:compatExt spid="_x0000_s42619"/>
                  </a:ext>
                  <a:ext uri="{FF2B5EF4-FFF2-40B4-BE49-F238E27FC236}">
                    <a16:creationId xmlns:a16="http://schemas.microsoft.com/office/drawing/2014/main" id="{00000000-0008-0000-0400-00007BA60000}"/>
                  </a:ext>
                </a:extLst>
              </xdr:cNvPr>
              <xdr:cNvSpPr/>
            </xdr:nvSpPr>
            <xdr:spPr bwMode="auto">
              <a:xfrm>
                <a:off x="11245298" y="101007659"/>
                <a:ext cx="342900" cy="4957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60200</xdr:colOff>
      <xdr:row>271</xdr:row>
      <xdr:rowOff>495720</xdr:rowOff>
    </xdr:from>
    <xdr:to>
      <xdr:col>9</xdr:col>
      <xdr:colOff>485775</xdr:colOff>
      <xdr:row>271</xdr:row>
      <xdr:rowOff>880733</xdr:rowOff>
    </xdr:to>
    <xdr:grpSp>
      <xdr:nvGrpSpPr>
        <xdr:cNvPr id="726" name="Group 725">
          <a:extLst>
            <a:ext uri="{FF2B5EF4-FFF2-40B4-BE49-F238E27FC236}">
              <a16:creationId xmlns:a16="http://schemas.microsoft.com/office/drawing/2014/main" id="{00000000-0008-0000-0400-0000D6020000}"/>
            </a:ext>
          </a:extLst>
        </xdr:cNvPr>
        <xdr:cNvGrpSpPr/>
      </xdr:nvGrpSpPr>
      <xdr:grpSpPr>
        <a:xfrm>
          <a:off x="8165109" y="112587652"/>
          <a:ext cx="425575" cy="385013"/>
          <a:chOff x="9982765" y="104202263"/>
          <a:chExt cx="425575" cy="385013"/>
        </a:xfrm>
      </xdr:grpSpPr>
      <xdr:sp macro="" textlink="">
        <xdr:nvSpPr>
          <xdr:cNvPr id="908" name="Oval 907">
            <a:extLst>
              <a:ext uri="{FF2B5EF4-FFF2-40B4-BE49-F238E27FC236}">
                <a16:creationId xmlns:a16="http://schemas.microsoft.com/office/drawing/2014/main" id="{00000000-0008-0000-0400-00008C030000}"/>
              </a:ext>
            </a:extLst>
          </xdr:cNvPr>
          <xdr:cNvSpPr/>
        </xdr:nvSpPr>
        <xdr:spPr>
          <a:xfrm>
            <a:off x="9982765" y="104215801"/>
            <a:ext cx="390525" cy="37147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20" name="Check Box 636" hidden="1">
                <a:extLst>
                  <a:ext uri="{63B3BB69-23CF-44E3-9099-C40C66FF867C}">
                    <a14:compatExt spid="_x0000_s42620"/>
                  </a:ext>
                  <a:ext uri="{FF2B5EF4-FFF2-40B4-BE49-F238E27FC236}">
                    <a16:creationId xmlns:a16="http://schemas.microsoft.com/office/drawing/2014/main" id="{00000000-0008-0000-0400-00007CA60000}"/>
                  </a:ext>
                </a:extLst>
              </xdr:cNvPr>
              <xdr:cNvSpPr/>
            </xdr:nvSpPr>
            <xdr:spPr bwMode="auto">
              <a:xfrm>
                <a:off x="10065440" y="104202263"/>
                <a:ext cx="342900" cy="3639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50675</xdr:colOff>
      <xdr:row>271</xdr:row>
      <xdr:rowOff>495720</xdr:rowOff>
    </xdr:from>
    <xdr:to>
      <xdr:col>10</xdr:col>
      <xdr:colOff>476250</xdr:colOff>
      <xdr:row>271</xdr:row>
      <xdr:rowOff>880733</xdr:rowOff>
    </xdr:to>
    <xdr:grpSp>
      <xdr:nvGrpSpPr>
        <xdr:cNvPr id="727" name="Group 726">
          <a:extLst>
            <a:ext uri="{FF2B5EF4-FFF2-40B4-BE49-F238E27FC236}">
              <a16:creationId xmlns:a16="http://schemas.microsoft.com/office/drawing/2014/main" id="{00000000-0008-0000-0400-0000D7020000}"/>
            </a:ext>
          </a:extLst>
        </xdr:cNvPr>
        <xdr:cNvGrpSpPr/>
      </xdr:nvGrpSpPr>
      <xdr:grpSpPr>
        <a:xfrm>
          <a:off x="8779039" y="112587652"/>
          <a:ext cx="425575" cy="385013"/>
          <a:chOff x="10594436" y="104202263"/>
          <a:chExt cx="425575" cy="385013"/>
        </a:xfrm>
      </xdr:grpSpPr>
      <xdr:sp macro="" textlink="">
        <xdr:nvSpPr>
          <xdr:cNvPr id="910" name="Oval 909">
            <a:extLst>
              <a:ext uri="{FF2B5EF4-FFF2-40B4-BE49-F238E27FC236}">
                <a16:creationId xmlns:a16="http://schemas.microsoft.com/office/drawing/2014/main" id="{00000000-0008-0000-0400-00008E030000}"/>
              </a:ext>
            </a:extLst>
          </xdr:cNvPr>
          <xdr:cNvSpPr/>
        </xdr:nvSpPr>
        <xdr:spPr>
          <a:xfrm>
            <a:off x="10594436" y="104215801"/>
            <a:ext cx="390525" cy="37147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21" name="Check Box 637" hidden="1">
                <a:extLst>
                  <a:ext uri="{63B3BB69-23CF-44E3-9099-C40C66FF867C}">
                    <a14:compatExt spid="_x0000_s42621"/>
                  </a:ext>
                  <a:ext uri="{FF2B5EF4-FFF2-40B4-BE49-F238E27FC236}">
                    <a16:creationId xmlns:a16="http://schemas.microsoft.com/office/drawing/2014/main" id="{00000000-0008-0000-0400-00007DA60000}"/>
                  </a:ext>
                </a:extLst>
              </xdr:cNvPr>
              <xdr:cNvSpPr/>
            </xdr:nvSpPr>
            <xdr:spPr bwMode="auto">
              <a:xfrm>
                <a:off x="10677111" y="104202263"/>
                <a:ext cx="342900" cy="3639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50675</xdr:colOff>
      <xdr:row>271</xdr:row>
      <xdr:rowOff>495720</xdr:rowOff>
    </xdr:from>
    <xdr:to>
      <xdr:col>11</xdr:col>
      <xdr:colOff>485775</xdr:colOff>
      <xdr:row>271</xdr:row>
      <xdr:rowOff>880733</xdr:rowOff>
    </xdr:to>
    <xdr:grpSp>
      <xdr:nvGrpSpPr>
        <xdr:cNvPr id="729" name="Group 728">
          <a:extLst>
            <a:ext uri="{FF2B5EF4-FFF2-40B4-BE49-F238E27FC236}">
              <a16:creationId xmlns:a16="http://schemas.microsoft.com/office/drawing/2014/main" id="{00000000-0008-0000-0400-0000D9020000}"/>
            </a:ext>
          </a:extLst>
        </xdr:cNvPr>
        <xdr:cNvGrpSpPr/>
      </xdr:nvGrpSpPr>
      <xdr:grpSpPr>
        <a:xfrm>
          <a:off x="9315902" y="112587652"/>
          <a:ext cx="435100" cy="385013"/>
          <a:chOff x="11124523" y="104202263"/>
          <a:chExt cx="435100" cy="385013"/>
        </a:xfrm>
      </xdr:grpSpPr>
      <xdr:sp macro="" textlink="">
        <xdr:nvSpPr>
          <xdr:cNvPr id="911" name="Oval 910">
            <a:extLst>
              <a:ext uri="{FF2B5EF4-FFF2-40B4-BE49-F238E27FC236}">
                <a16:creationId xmlns:a16="http://schemas.microsoft.com/office/drawing/2014/main" id="{00000000-0008-0000-0400-00008F030000}"/>
              </a:ext>
            </a:extLst>
          </xdr:cNvPr>
          <xdr:cNvSpPr/>
        </xdr:nvSpPr>
        <xdr:spPr>
          <a:xfrm>
            <a:off x="11124523" y="104215801"/>
            <a:ext cx="390525" cy="37147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22" name="Check Box 638" hidden="1">
                <a:extLst>
                  <a:ext uri="{63B3BB69-23CF-44E3-9099-C40C66FF867C}">
                    <a14:compatExt spid="_x0000_s42622"/>
                  </a:ext>
                  <a:ext uri="{FF2B5EF4-FFF2-40B4-BE49-F238E27FC236}">
                    <a16:creationId xmlns:a16="http://schemas.microsoft.com/office/drawing/2014/main" id="{00000000-0008-0000-0400-00007EA60000}"/>
                  </a:ext>
                </a:extLst>
              </xdr:cNvPr>
              <xdr:cNvSpPr/>
            </xdr:nvSpPr>
            <xdr:spPr bwMode="auto">
              <a:xfrm>
                <a:off x="11216723" y="104202263"/>
                <a:ext cx="342900" cy="3639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50675</xdr:colOff>
      <xdr:row>273</xdr:row>
      <xdr:rowOff>495720</xdr:rowOff>
    </xdr:from>
    <xdr:to>
      <xdr:col>10</xdr:col>
      <xdr:colOff>476250</xdr:colOff>
      <xdr:row>273</xdr:row>
      <xdr:rowOff>880733</xdr:rowOff>
    </xdr:to>
    <xdr:grpSp>
      <xdr:nvGrpSpPr>
        <xdr:cNvPr id="733" name="Group 732">
          <a:extLst>
            <a:ext uri="{FF2B5EF4-FFF2-40B4-BE49-F238E27FC236}">
              <a16:creationId xmlns:a16="http://schemas.microsoft.com/office/drawing/2014/main" id="{00000000-0008-0000-0400-0000DD020000}"/>
            </a:ext>
          </a:extLst>
        </xdr:cNvPr>
        <xdr:cNvGrpSpPr/>
      </xdr:nvGrpSpPr>
      <xdr:grpSpPr>
        <a:xfrm>
          <a:off x="8779039" y="114302152"/>
          <a:ext cx="425575" cy="385013"/>
          <a:chOff x="10594436" y="105916763"/>
          <a:chExt cx="425575" cy="385013"/>
        </a:xfrm>
      </xdr:grpSpPr>
      <xdr:sp macro="" textlink="">
        <xdr:nvSpPr>
          <xdr:cNvPr id="916" name="Oval 915">
            <a:extLst>
              <a:ext uri="{FF2B5EF4-FFF2-40B4-BE49-F238E27FC236}">
                <a16:creationId xmlns:a16="http://schemas.microsoft.com/office/drawing/2014/main" id="{00000000-0008-0000-0400-000094030000}"/>
              </a:ext>
            </a:extLst>
          </xdr:cNvPr>
          <xdr:cNvSpPr/>
        </xdr:nvSpPr>
        <xdr:spPr>
          <a:xfrm>
            <a:off x="10594436" y="105930301"/>
            <a:ext cx="390525" cy="37147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24" name="Check Box 640" hidden="1">
                <a:extLst>
                  <a:ext uri="{63B3BB69-23CF-44E3-9099-C40C66FF867C}">
                    <a14:compatExt spid="_x0000_s42624"/>
                  </a:ext>
                  <a:ext uri="{FF2B5EF4-FFF2-40B4-BE49-F238E27FC236}">
                    <a16:creationId xmlns:a16="http://schemas.microsoft.com/office/drawing/2014/main" id="{00000000-0008-0000-0400-000080A60000}"/>
                  </a:ext>
                </a:extLst>
              </xdr:cNvPr>
              <xdr:cNvSpPr/>
            </xdr:nvSpPr>
            <xdr:spPr bwMode="auto">
              <a:xfrm>
                <a:off x="10677111" y="105916763"/>
                <a:ext cx="342900" cy="3822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50675</xdr:colOff>
      <xdr:row>273</xdr:row>
      <xdr:rowOff>495720</xdr:rowOff>
    </xdr:from>
    <xdr:to>
      <xdr:col>11</xdr:col>
      <xdr:colOff>485775</xdr:colOff>
      <xdr:row>273</xdr:row>
      <xdr:rowOff>880733</xdr:rowOff>
    </xdr:to>
    <xdr:grpSp>
      <xdr:nvGrpSpPr>
        <xdr:cNvPr id="732" name="Group 731">
          <a:extLst>
            <a:ext uri="{FF2B5EF4-FFF2-40B4-BE49-F238E27FC236}">
              <a16:creationId xmlns:a16="http://schemas.microsoft.com/office/drawing/2014/main" id="{00000000-0008-0000-0400-0000DC020000}"/>
            </a:ext>
          </a:extLst>
        </xdr:cNvPr>
        <xdr:cNvGrpSpPr/>
      </xdr:nvGrpSpPr>
      <xdr:grpSpPr>
        <a:xfrm>
          <a:off x="9315902" y="114302152"/>
          <a:ext cx="435100" cy="385013"/>
          <a:chOff x="11124523" y="105916763"/>
          <a:chExt cx="435100" cy="385013"/>
        </a:xfrm>
      </xdr:grpSpPr>
      <xdr:sp macro="" textlink="">
        <xdr:nvSpPr>
          <xdr:cNvPr id="917" name="Oval 916">
            <a:extLst>
              <a:ext uri="{FF2B5EF4-FFF2-40B4-BE49-F238E27FC236}">
                <a16:creationId xmlns:a16="http://schemas.microsoft.com/office/drawing/2014/main" id="{00000000-0008-0000-0400-000095030000}"/>
              </a:ext>
            </a:extLst>
          </xdr:cNvPr>
          <xdr:cNvSpPr/>
        </xdr:nvSpPr>
        <xdr:spPr>
          <a:xfrm>
            <a:off x="11124523" y="105930301"/>
            <a:ext cx="390525" cy="37147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25" name="Check Box 641" hidden="1">
                <a:extLst>
                  <a:ext uri="{63B3BB69-23CF-44E3-9099-C40C66FF867C}">
                    <a14:compatExt spid="_x0000_s42625"/>
                  </a:ext>
                  <a:ext uri="{FF2B5EF4-FFF2-40B4-BE49-F238E27FC236}">
                    <a16:creationId xmlns:a16="http://schemas.microsoft.com/office/drawing/2014/main" id="{00000000-0008-0000-0400-000081A60000}"/>
                  </a:ext>
                </a:extLst>
              </xdr:cNvPr>
              <xdr:cNvSpPr/>
            </xdr:nvSpPr>
            <xdr:spPr bwMode="auto">
              <a:xfrm>
                <a:off x="11216723" y="105916763"/>
                <a:ext cx="342900" cy="3822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60200</xdr:colOff>
      <xdr:row>275</xdr:row>
      <xdr:rowOff>23483</xdr:rowOff>
    </xdr:from>
    <xdr:to>
      <xdr:col>9</xdr:col>
      <xdr:colOff>494058</xdr:colOff>
      <xdr:row>275</xdr:row>
      <xdr:rowOff>394958</xdr:rowOff>
    </xdr:to>
    <xdr:grpSp>
      <xdr:nvGrpSpPr>
        <xdr:cNvPr id="740" name="Group 739">
          <a:extLst>
            <a:ext uri="{FF2B5EF4-FFF2-40B4-BE49-F238E27FC236}">
              <a16:creationId xmlns:a16="http://schemas.microsoft.com/office/drawing/2014/main" id="{00000000-0008-0000-0400-0000E4020000}"/>
            </a:ext>
          </a:extLst>
        </xdr:cNvPr>
        <xdr:cNvGrpSpPr/>
      </xdr:nvGrpSpPr>
      <xdr:grpSpPr>
        <a:xfrm>
          <a:off x="8165109" y="115605028"/>
          <a:ext cx="433858" cy="371475"/>
          <a:chOff x="9982765" y="107217005"/>
          <a:chExt cx="433858" cy="371475"/>
        </a:xfrm>
      </xdr:grpSpPr>
      <xdr:sp macro="" textlink="">
        <xdr:nvSpPr>
          <xdr:cNvPr id="920" name="Oval 919">
            <a:extLst>
              <a:ext uri="{FF2B5EF4-FFF2-40B4-BE49-F238E27FC236}">
                <a16:creationId xmlns:a16="http://schemas.microsoft.com/office/drawing/2014/main" id="{00000000-0008-0000-0400-000098030000}"/>
              </a:ext>
            </a:extLst>
          </xdr:cNvPr>
          <xdr:cNvSpPr/>
        </xdr:nvSpPr>
        <xdr:spPr>
          <a:xfrm>
            <a:off x="9982765" y="107217005"/>
            <a:ext cx="390525" cy="37147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26" name="Check Box 642" hidden="1">
                <a:extLst>
                  <a:ext uri="{63B3BB69-23CF-44E3-9099-C40C66FF867C}">
                    <a14:compatExt spid="_x0000_s42626"/>
                  </a:ext>
                  <a:ext uri="{FF2B5EF4-FFF2-40B4-BE49-F238E27FC236}">
                    <a16:creationId xmlns:a16="http://schemas.microsoft.com/office/drawing/2014/main" id="{00000000-0008-0000-0400-000082A60000}"/>
                  </a:ext>
                </a:extLst>
              </xdr:cNvPr>
              <xdr:cNvSpPr/>
            </xdr:nvSpPr>
            <xdr:spPr bwMode="auto">
              <a:xfrm>
                <a:off x="10073723" y="107228314"/>
                <a:ext cx="342900" cy="3148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50675</xdr:colOff>
      <xdr:row>275</xdr:row>
      <xdr:rowOff>23483</xdr:rowOff>
    </xdr:from>
    <xdr:to>
      <xdr:col>10</xdr:col>
      <xdr:colOff>484533</xdr:colOff>
      <xdr:row>275</xdr:row>
      <xdr:rowOff>394958</xdr:rowOff>
    </xdr:to>
    <xdr:grpSp>
      <xdr:nvGrpSpPr>
        <xdr:cNvPr id="741" name="Group 740">
          <a:extLst>
            <a:ext uri="{FF2B5EF4-FFF2-40B4-BE49-F238E27FC236}">
              <a16:creationId xmlns:a16="http://schemas.microsoft.com/office/drawing/2014/main" id="{00000000-0008-0000-0400-0000E5020000}"/>
            </a:ext>
          </a:extLst>
        </xdr:cNvPr>
        <xdr:cNvGrpSpPr/>
      </xdr:nvGrpSpPr>
      <xdr:grpSpPr>
        <a:xfrm>
          <a:off x="8779039" y="115605028"/>
          <a:ext cx="433858" cy="371475"/>
          <a:chOff x="10594436" y="107217005"/>
          <a:chExt cx="433858" cy="371475"/>
        </a:xfrm>
      </xdr:grpSpPr>
      <xdr:sp macro="" textlink="">
        <xdr:nvSpPr>
          <xdr:cNvPr id="922" name="Oval 921">
            <a:extLst>
              <a:ext uri="{FF2B5EF4-FFF2-40B4-BE49-F238E27FC236}">
                <a16:creationId xmlns:a16="http://schemas.microsoft.com/office/drawing/2014/main" id="{00000000-0008-0000-0400-00009A030000}"/>
              </a:ext>
            </a:extLst>
          </xdr:cNvPr>
          <xdr:cNvSpPr/>
        </xdr:nvSpPr>
        <xdr:spPr>
          <a:xfrm>
            <a:off x="10594436" y="107217005"/>
            <a:ext cx="390525" cy="37147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27" name="Check Box 643" hidden="1">
                <a:extLst>
                  <a:ext uri="{63B3BB69-23CF-44E3-9099-C40C66FF867C}">
                    <a14:compatExt spid="_x0000_s42627"/>
                  </a:ext>
                  <a:ext uri="{FF2B5EF4-FFF2-40B4-BE49-F238E27FC236}">
                    <a16:creationId xmlns:a16="http://schemas.microsoft.com/office/drawing/2014/main" id="{00000000-0008-0000-0400-000083A60000}"/>
                  </a:ext>
                </a:extLst>
              </xdr:cNvPr>
              <xdr:cNvSpPr/>
            </xdr:nvSpPr>
            <xdr:spPr bwMode="auto">
              <a:xfrm>
                <a:off x="10685394" y="107236597"/>
                <a:ext cx="342900" cy="3148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50675</xdr:colOff>
      <xdr:row>275</xdr:row>
      <xdr:rowOff>23483</xdr:rowOff>
    </xdr:from>
    <xdr:to>
      <xdr:col>11</xdr:col>
      <xdr:colOff>485775</xdr:colOff>
      <xdr:row>275</xdr:row>
      <xdr:rowOff>394958</xdr:rowOff>
    </xdr:to>
    <xdr:grpSp>
      <xdr:nvGrpSpPr>
        <xdr:cNvPr id="742" name="Group 741">
          <a:extLst>
            <a:ext uri="{FF2B5EF4-FFF2-40B4-BE49-F238E27FC236}">
              <a16:creationId xmlns:a16="http://schemas.microsoft.com/office/drawing/2014/main" id="{00000000-0008-0000-0400-0000E6020000}"/>
            </a:ext>
          </a:extLst>
        </xdr:cNvPr>
        <xdr:cNvGrpSpPr/>
      </xdr:nvGrpSpPr>
      <xdr:grpSpPr>
        <a:xfrm>
          <a:off x="9315902" y="115605028"/>
          <a:ext cx="435100" cy="371475"/>
          <a:chOff x="11124523" y="107217005"/>
          <a:chExt cx="435100" cy="371475"/>
        </a:xfrm>
      </xdr:grpSpPr>
      <xdr:sp macro="" textlink="">
        <xdr:nvSpPr>
          <xdr:cNvPr id="923" name="Oval 922">
            <a:extLst>
              <a:ext uri="{FF2B5EF4-FFF2-40B4-BE49-F238E27FC236}">
                <a16:creationId xmlns:a16="http://schemas.microsoft.com/office/drawing/2014/main" id="{00000000-0008-0000-0400-00009B030000}"/>
              </a:ext>
            </a:extLst>
          </xdr:cNvPr>
          <xdr:cNvSpPr/>
        </xdr:nvSpPr>
        <xdr:spPr>
          <a:xfrm>
            <a:off x="11124523" y="107217005"/>
            <a:ext cx="390525" cy="37147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28" name="Check Box 644" hidden="1">
                <a:extLst>
                  <a:ext uri="{63B3BB69-23CF-44E3-9099-C40C66FF867C}">
                    <a14:compatExt spid="_x0000_s42628"/>
                  </a:ext>
                  <a:ext uri="{FF2B5EF4-FFF2-40B4-BE49-F238E27FC236}">
                    <a16:creationId xmlns:a16="http://schemas.microsoft.com/office/drawing/2014/main" id="{00000000-0008-0000-0400-000084A60000}"/>
                  </a:ext>
                </a:extLst>
              </xdr:cNvPr>
              <xdr:cNvSpPr/>
            </xdr:nvSpPr>
            <xdr:spPr bwMode="auto">
              <a:xfrm>
                <a:off x="11216723" y="107228315"/>
                <a:ext cx="342900" cy="3148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60200</xdr:colOff>
      <xdr:row>277</xdr:row>
      <xdr:rowOff>479152</xdr:rowOff>
    </xdr:from>
    <xdr:to>
      <xdr:col>9</xdr:col>
      <xdr:colOff>485775</xdr:colOff>
      <xdr:row>277</xdr:row>
      <xdr:rowOff>880733</xdr:rowOff>
    </xdr:to>
    <xdr:grpSp>
      <xdr:nvGrpSpPr>
        <xdr:cNvPr id="744" name="Group 743">
          <a:extLst>
            <a:ext uri="{FF2B5EF4-FFF2-40B4-BE49-F238E27FC236}">
              <a16:creationId xmlns:a16="http://schemas.microsoft.com/office/drawing/2014/main" id="{00000000-0008-0000-0400-0000E8020000}"/>
            </a:ext>
          </a:extLst>
        </xdr:cNvPr>
        <xdr:cNvGrpSpPr/>
      </xdr:nvGrpSpPr>
      <xdr:grpSpPr>
        <a:xfrm>
          <a:off x="8165109" y="117099788"/>
          <a:ext cx="425575" cy="401581"/>
          <a:chOff x="9982765" y="108708000"/>
          <a:chExt cx="425575" cy="401581"/>
        </a:xfrm>
      </xdr:grpSpPr>
      <xdr:sp macro="" textlink="">
        <xdr:nvSpPr>
          <xdr:cNvPr id="926" name="Oval 925">
            <a:extLst>
              <a:ext uri="{FF2B5EF4-FFF2-40B4-BE49-F238E27FC236}">
                <a16:creationId xmlns:a16="http://schemas.microsoft.com/office/drawing/2014/main" id="{00000000-0008-0000-0400-00009E030000}"/>
              </a:ext>
            </a:extLst>
          </xdr:cNvPr>
          <xdr:cNvSpPr/>
        </xdr:nvSpPr>
        <xdr:spPr>
          <a:xfrm>
            <a:off x="9982765" y="108738106"/>
            <a:ext cx="390525" cy="37147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29" name="Check Box 645" hidden="1">
                <a:extLst>
                  <a:ext uri="{63B3BB69-23CF-44E3-9099-C40C66FF867C}">
                    <a14:compatExt spid="_x0000_s42629"/>
                  </a:ext>
                  <a:ext uri="{FF2B5EF4-FFF2-40B4-BE49-F238E27FC236}">
                    <a16:creationId xmlns:a16="http://schemas.microsoft.com/office/drawing/2014/main" id="{00000000-0008-0000-0400-000085A60000}"/>
                  </a:ext>
                </a:extLst>
              </xdr:cNvPr>
              <xdr:cNvSpPr/>
            </xdr:nvSpPr>
            <xdr:spPr bwMode="auto">
              <a:xfrm>
                <a:off x="10065440" y="108708000"/>
                <a:ext cx="342900" cy="398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50675</xdr:colOff>
      <xdr:row>277</xdr:row>
      <xdr:rowOff>479152</xdr:rowOff>
    </xdr:from>
    <xdr:to>
      <xdr:col>10</xdr:col>
      <xdr:colOff>476250</xdr:colOff>
      <xdr:row>277</xdr:row>
      <xdr:rowOff>880733</xdr:rowOff>
    </xdr:to>
    <xdr:grpSp>
      <xdr:nvGrpSpPr>
        <xdr:cNvPr id="745" name="Group 744">
          <a:extLst>
            <a:ext uri="{FF2B5EF4-FFF2-40B4-BE49-F238E27FC236}">
              <a16:creationId xmlns:a16="http://schemas.microsoft.com/office/drawing/2014/main" id="{00000000-0008-0000-0400-0000E9020000}"/>
            </a:ext>
          </a:extLst>
        </xdr:cNvPr>
        <xdr:cNvGrpSpPr/>
      </xdr:nvGrpSpPr>
      <xdr:grpSpPr>
        <a:xfrm>
          <a:off x="8779039" y="117099788"/>
          <a:ext cx="425575" cy="401581"/>
          <a:chOff x="10594436" y="108708000"/>
          <a:chExt cx="425575" cy="401581"/>
        </a:xfrm>
      </xdr:grpSpPr>
      <xdr:sp macro="" textlink="">
        <xdr:nvSpPr>
          <xdr:cNvPr id="928" name="Oval 927">
            <a:extLst>
              <a:ext uri="{FF2B5EF4-FFF2-40B4-BE49-F238E27FC236}">
                <a16:creationId xmlns:a16="http://schemas.microsoft.com/office/drawing/2014/main" id="{00000000-0008-0000-0400-0000A0030000}"/>
              </a:ext>
            </a:extLst>
          </xdr:cNvPr>
          <xdr:cNvSpPr/>
        </xdr:nvSpPr>
        <xdr:spPr>
          <a:xfrm>
            <a:off x="10594436" y="108738106"/>
            <a:ext cx="390525" cy="37147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30" name="Check Box 646" hidden="1">
                <a:extLst>
                  <a:ext uri="{63B3BB69-23CF-44E3-9099-C40C66FF867C}">
                    <a14:compatExt spid="_x0000_s42630"/>
                  </a:ext>
                  <a:ext uri="{FF2B5EF4-FFF2-40B4-BE49-F238E27FC236}">
                    <a16:creationId xmlns:a16="http://schemas.microsoft.com/office/drawing/2014/main" id="{00000000-0008-0000-0400-000086A60000}"/>
                  </a:ext>
                </a:extLst>
              </xdr:cNvPr>
              <xdr:cNvSpPr/>
            </xdr:nvSpPr>
            <xdr:spPr bwMode="auto">
              <a:xfrm>
                <a:off x="10677111" y="108708000"/>
                <a:ext cx="342900" cy="398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50675</xdr:colOff>
      <xdr:row>277</xdr:row>
      <xdr:rowOff>479152</xdr:rowOff>
    </xdr:from>
    <xdr:to>
      <xdr:col>11</xdr:col>
      <xdr:colOff>485775</xdr:colOff>
      <xdr:row>277</xdr:row>
      <xdr:rowOff>880733</xdr:rowOff>
    </xdr:to>
    <xdr:grpSp>
      <xdr:nvGrpSpPr>
        <xdr:cNvPr id="746" name="Group 745">
          <a:extLst>
            <a:ext uri="{FF2B5EF4-FFF2-40B4-BE49-F238E27FC236}">
              <a16:creationId xmlns:a16="http://schemas.microsoft.com/office/drawing/2014/main" id="{00000000-0008-0000-0400-0000EA020000}"/>
            </a:ext>
          </a:extLst>
        </xdr:cNvPr>
        <xdr:cNvGrpSpPr/>
      </xdr:nvGrpSpPr>
      <xdr:grpSpPr>
        <a:xfrm>
          <a:off x="9315902" y="117099788"/>
          <a:ext cx="435100" cy="401581"/>
          <a:chOff x="11124523" y="108708000"/>
          <a:chExt cx="435100" cy="401581"/>
        </a:xfrm>
      </xdr:grpSpPr>
      <xdr:sp macro="" textlink="">
        <xdr:nvSpPr>
          <xdr:cNvPr id="929" name="Oval 928">
            <a:extLst>
              <a:ext uri="{FF2B5EF4-FFF2-40B4-BE49-F238E27FC236}">
                <a16:creationId xmlns:a16="http://schemas.microsoft.com/office/drawing/2014/main" id="{00000000-0008-0000-0400-0000A1030000}"/>
              </a:ext>
            </a:extLst>
          </xdr:cNvPr>
          <xdr:cNvSpPr/>
        </xdr:nvSpPr>
        <xdr:spPr>
          <a:xfrm>
            <a:off x="11124523" y="108738106"/>
            <a:ext cx="390525" cy="37147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31" name="Check Box 647" hidden="1">
                <a:extLst>
                  <a:ext uri="{63B3BB69-23CF-44E3-9099-C40C66FF867C}">
                    <a14:compatExt spid="_x0000_s42631"/>
                  </a:ext>
                  <a:ext uri="{FF2B5EF4-FFF2-40B4-BE49-F238E27FC236}">
                    <a16:creationId xmlns:a16="http://schemas.microsoft.com/office/drawing/2014/main" id="{00000000-0008-0000-0400-000087A60000}"/>
                  </a:ext>
                </a:extLst>
              </xdr:cNvPr>
              <xdr:cNvSpPr/>
            </xdr:nvSpPr>
            <xdr:spPr bwMode="auto">
              <a:xfrm>
                <a:off x="11216723" y="108708000"/>
                <a:ext cx="342900" cy="398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60200</xdr:colOff>
      <xdr:row>279</xdr:row>
      <xdr:rowOff>18229</xdr:rowOff>
    </xdr:from>
    <xdr:to>
      <xdr:col>9</xdr:col>
      <xdr:colOff>485775</xdr:colOff>
      <xdr:row>279</xdr:row>
      <xdr:rowOff>394958</xdr:rowOff>
    </xdr:to>
    <xdr:grpSp>
      <xdr:nvGrpSpPr>
        <xdr:cNvPr id="748" name="Group 747">
          <a:extLst>
            <a:ext uri="{FF2B5EF4-FFF2-40B4-BE49-F238E27FC236}">
              <a16:creationId xmlns:a16="http://schemas.microsoft.com/office/drawing/2014/main" id="{00000000-0008-0000-0400-0000EC020000}"/>
            </a:ext>
          </a:extLst>
        </xdr:cNvPr>
        <xdr:cNvGrpSpPr/>
      </xdr:nvGrpSpPr>
      <xdr:grpSpPr>
        <a:xfrm>
          <a:off x="8165109" y="118388002"/>
          <a:ext cx="425575" cy="376729"/>
          <a:chOff x="9982765" y="110002990"/>
          <a:chExt cx="425575" cy="376729"/>
        </a:xfrm>
      </xdr:grpSpPr>
      <xdr:sp macro="" textlink="">
        <xdr:nvSpPr>
          <xdr:cNvPr id="932" name="Oval 931">
            <a:extLst>
              <a:ext uri="{FF2B5EF4-FFF2-40B4-BE49-F238E27FC236}">
                <a16:creationId xmlns:a16="http://schemas.microsoft.com/office/drawing/2014/main" id="{00000000-0008-0000-0400-0000A4030000}"/>
              </a:ext>
            </a:extLst>
          </xdr:cNvPr>
          <xdr:cNvSpPr/>
        </xdr:nvSpPr>
        <xdr:spPr>
          <a:xfrm>
            <a:off x="9982765" y="110008244"/>
            <a:ext cx="390525" cy="37147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32" name="Check Box 648" hidden="1">
                <a:extLst>
                  <a:ext uri="{63B3BB69-23CF-44E3-9099-C40C66FF867C}">
                    <a14:compatExt spid="_x0000_s42632"/>
                  </a:ext>
                  <a:ext uri="{FF2B5EF4-FFF2-40B4-BE49-F238E27FC236}">
                    <a16:creationId xmlns:a16="http://schemas.microsoft.com/office/drawing/2014/main" id="{00000000-0008-0000-0400-000088A60000}"/>
                  </a:ext>
                </a:extLst>
              </xdr:cNvPr>
              <xdr:cNvSpPr/>
            </xdr:nvSpPr>
            <xdr:spPr bwMode="auto">
              <a:xfrm>
                <a:off x="10065440" y="110002990"/>
                <a:ext cx="342900" cy="3544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50675</xdr:colOff>
      <xdr:row>279</xdr:row>
      <xdr:rowOff>18229</xdr:rowOff>
    </xdr:from>
    <xdr:to>
      <xdr:col>10</xdr:col>
      <xdr:colOff>476250</xdr:colOff>
      <xdr:row>279</xdr:row>
      <xdr:rowOff>394958</xdr:rowOff>
    </xdr:to>
    <xdr:grpSp>
      <xdr:nvGrpSpPr>
        <xdr:cNvPr id="749" name="Group 748">
          <a:extLst>
            <a:ext uri="{FF2B5EF4-FFF2-40B4-BE49-F238E27FC236}">
              <a16:creationId xmlns:a16="http://schemas.microsoft.com/office/drawing/2014/main" id="{00000000-0008-0000-0400-0000ED020000}"/>
            </a:ext>
          </a:extLst>
        </xdr:cNvPr>
        <xdr:cNvGrpSpPr/>
      </xdr:nvGrpSpPr>
      <xdr:grpSpPr>
        <a:xfrm>
          <a:off x="8779039" y="118388002"/>
          <a:ext cx="425575" cy="376729"/>
          <a:chOff x="10594436" y="110002990"/>
          <a:chExt cx="425575" cy="376729"/>
        </a:xfrm>
      </xdr:grpSpPr>
      <xdr:sp macro="" textlink="">
        <xdr:nvSpPr>
          <xdr:cNvPr id="934" name="Oval 933">
            <a:extLst>
              <a:ext uri="{FF2B5EF4-FFF2-40B4-BE49-F238E27FC236}">
                <a16:creationId xmlns:a16="http://schemas.microsoft.com/office/drawing/2014/main" id="{00000000-0008-0000-0400-0000A6030000}"/>
              </a:ext>
            </a:extLst>
          </xdr:cNvPr>
          <xdr:cNvSpPr/>
        </xdr:nvSpPr>
        <xdr:spPr>
          <a:xfrm>
            <a:off x="10594436" y="110008244"/>
            <a:ext cx="390525" cy="37147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33" name="Check Box 649" hidden="1">
                <a:extLst>
                  <a:ext uri="{63B3BB69-23CF-44E3-9099-C40C66FF867C}">
                    <a14:compatExt spid="_x0000_s42633"/>
                  </a:ext>
                  <a:ext uri="{FF2B5EF4-FFF2-40B4-BE49-F238E27FC236}">
                    <a16:creationId xmlns:a16="http://schemas.microsoft.com/office/drawing/2014/main" id="{00000000-0008-0000-0400-000089A60000}"/>
                  </a:ext>
                </a:extLst>
              </xdr:cNvPr>
              <xdr:cNvSpPr/>
            </xdr:nvSpPr>
            <xdr:spPr bwMode="auto">
              <a:xfrm>
                <a:off x="10677111" y="110002990"/>
                <a:ext cx="342900" cy="3544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50675</xdr:colOff>
      <xdr:row>279</xdr:row>
      <xdr:rowOff>18229</xdr:rowOff>
    </xdr:from>
    <xdr:to>
      <xdr:col>11</xdr:col>
      <xdr:colOff>485775</xdr:colOff>
      <xdr:row>279</xdr:row>
      <xdr:rowOff>394958</xdr:rowOff>
    </xdr:to>
    <xdr:grpSp>
      <xdr:nvGrpSpPr>
        <xdr:cNvPr id="750" name="Group 749">
          <a:extLst>
            <a:ext uri="{FF2B5EF4-FFF2-40B4-BE49-F238E27FC236}">
              <a16:creationId xmlns:a16="http://schemas.microsoft.com/office/drawing/2014/main" id="{00000000-0008-0000-0400-0000EE020000}"/>
            </a:ext>
          </a:extLst>
        </xdr:cNvPr>
        <xdr:cNvGrpSpPr/>
      </xdr:nvGrpSpPr>
      <xdr:grpSpPr>
        <a:xfrm>
          <a:off x="9315902" y="118388002"/>
          <a:ext cx="435100" cy="376729"/>
          <a:chOff x="11124523" y="110002990"/>
          <a:chExt cx="435100" cy="376729"/>
        </a:xfrm>
      </xdr:grpSpPr>
      <xdr:sp macro="" textlink="">
        <xdr:nvSpPr>
          <xdr:cNvPr id="935" name="Oval 934">
            <a:extLst>
              <a:ext uri="{FF2B5EF4-FFF2-40B4-BE49-F238E27FC236}">
                <a16:creationId xmlns:a16="http://schemas.microsoft.com/office/drawing/2014/main" id="{00000000-0008-0000-0400-0000A7030000}"/>
              </a:ext>
            </a:extLst>
          </xdr:cNvPr>
          <xdr:cNvSpPr/>
        </xdr:nvSpPr>
        <xdr:spPr>
          <a:xfrm>
            <a:off x="11124523" y="110008244"/>
            <a:ext cx="390525" cy="37147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34" name="Check Box 650" hidden="1">
                <a:extLst>
                  <a:ext uri="{63B3BB69-23CF-44E3-9099-C40C66FF867C}">
                    <a14:compatExt spid="_x0000_s42634"/>
                  </a:ext>
                  <a:ext uri="{FF2B5EF4-FFF2-40B4-BE49-F238E27FC236}">
                    <a16:creationId xmlns:a16="http://schemas.microsoft.com/office/drawing/2014/main" id="{00000000-0008-0000-0400-00008AA60000}"/>
                  </a:ext>
                </a:extLst>
              </xdr:cNvPr>
              <xdr:cNvSpPr/>
            </xdr:nvSpPr>
            <xdr:spPr bwMode="auto">
              <a:xfrm>
                <a:off x="11216723" y="110002990"/>
                <a:ext cx="342900" cy="3544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60200</xdr:colOff>
      <xdr:row>281</xdr:row>
      <xdr:rowOff>479152</xdr:rowOff>
    </xdr:from>
    <xdr:to>
      <xdr:col>9</xdr:col>
      <xdr:colOff>485775</xdr:colOff>
      <xdr:row>281</xdr:row>
      <xdr:rowOff>902807</xdr:rowOff>
    </xdr:to>
    <xdr:grpSp>
      <xdr:nvGrpSpPr>
        <xdr:cNvPr id="753" name="Group 752">
          <a:extLst>
            <a:ext uri="{FF2B5EF4-FFF2-40B4-BE49-F238E27FC236}">
              <a16:creationId xmlns:a16="http://schemas.microsoft.com/office/drawing/2014/main" id="{00000000-0008-0000-0400-0000F1020000}"/>
            </a:ext>
          </a:extLst>
        </xdr:cNvPr>
        <xdr:cNvGrpSpPr/>
      </xdr:nvGrpSpPr>
      <xdr:grpSpPr>
        <a:xfrm>
          <a:off x="8165109" y="119888016"/>
          <a:ext cx="425575" cy="423655"/>
          <a:chOff x="9982765" y="111507522"/>
          <a:chExt cx="425575" cy="423655"/>
        </a:xfrm>
      </xdr:grpSpPr>
      <xdr:sp macro="" textlink="">
        <xdr:nvSpPr>
          <xdr:cNvPr id="938" name="Oval 937">
            <a:extLst>
              <a:ext uri="{FF2B5EF4-FFF2-40B4-BE49-F238E27FC236}">
                <a16:creationId xmlns:a16="http://schemas.microsoft.com/office/drawing/2014/main" id="{00000000-0008-0000-0400-0000AA030000}"/>
              </a:ext>
            </a:extLst>
          </xdr:cNvPr>
          <xdr:cNvSpPr/>
        </xdr:nvSpPr>
        <xdr:spPr>
          <a:xfrm>
            <a:off x="9982765" y="111537628"/>
            <a:ext cx="390525" cy="37147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35" name="Check Box 651" hidden="1">
                <a:extLst>
                  <a:ext uri="{63B3BB69-23CF-44E3-9099-C40C66FF867C}">
                    <a14:compatExt spid="_x0000_s42635"/>
                  </a:ext>
                  <a:ext uri="{FF2B5EF4-FFF2-40B4-BE49-F238E27FC236}">
                    <a16:creationId xmlns:a16="http://schemas.microsoft.com/office/drawing/2014/main" id="{00000000-0008-0000-0400-00008BA60000}"/>
                  </a:ext>
                </a:extLst>
              </xdr:cNvPr>
              <xdr:cNvSpPr/>
            </xdr:nvSpPr>
            <xdr:spPr bwMode="auto">
              <a:xfrm>
                <a:off x="10065440" y="111507522"/>
                <a:ext cx="342900" cy="42365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50675</xdr:colOff>
      <xdr:row>281</xdr:row>
      <xdr:rowOff>479152</xdr:rowOff>
    </xdr:from>
    <xdr:to>
      <xdr:col>10</xdr:col>
      <xdr:colOff>476250</xdr:colOff>
      <xdr:row>281</xdr:row>
      <xdr:rowOff>902807</xdr:rowOff>
    </xdr:to>
    <xdr:grpSp>
      <xdr:nvGrpSpPr>
        <xdr:cNvPr id="756" name="Group 755">
          <a:extLst>
            <a:ext uri="{FF2B5EF4-FFF2-40B4-BE49-F238E27FC236}">
              <a16:creationId xmlns:a16="http://schemas.microsoft.com/office/drawing/2014/main" id="{00000000-0008-0000-0400-0000F4020000}"/>
            </a:ext>
          </a:extLst>
        </xdr:cNvPr>
        <xdr:cNvGrpSpPr/>
      </xdr:nvGrpSpPr>
      <xdr:grpSpPr>
        <a:xfrm>
          <a:off x="8779039" y="119888016"/>
          <a:ext cx="425575" cy="423655"/>
          <a:chOff x="10594436" y="111507522"/>
          <a:chExt cx="425575" cy="423655"/>
        </a:xfrm>
      </xdr:grpSpPr>
      <xdr:sp macro="" textlink="">
        <xdr:nvSpPr>
          <xdr:cNvPr id="940" name="Oval 939">
            <a:extLst>
              <a:ext uri="{FF2B5EF4-FFF2-40B4-BE49-F238E27FC236}">
                <a16:creationId xmlns:a16="http://schemas.microsoft.com/office/drawing/2014/main" id="{00000000-0008-0000-0400-0000AC030000}"/>
              </a:ext>
            </a:extLst>
          </xdr:cNvPr>
          <xdr:cNvSpPr/>
        </xdr:nvSpPr>
        <xdr:spPr>
          <a:xfrm>
            <a:off x="10594436" y="111537628"/>
            <a:ext cx="390525" cy="37147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36" name="Check Box 652" hidden="1">
                <a:extLst>
                  <a:ext uri="{63B3BB69-23CF-44E3-9099-C40C66FF867C}">
                    <a14:compatExt spid="_x0000_s42636"/>
                  </a:ext>
                  <a:ext uri="{FF2B5EF4-FFF2-40B4-BE49-F238E27FC236}">
                    <a16:creationId xmlns:a16="http://schemas.microsoft.com/office/drawing/2014/main" id="{00000000-0008-0000-0400-00008CA60000}"/>
                  </a:ext>
                </a:extLst>
              </xdr:cNvPr>
              <xdr:cNvSpPr/>
            </xdr:nvSpPr>
            <xdr:spPr bwMode="auto">
              <a:xfrm>
                <a:off x="10677111" y="111507522"/>
                <a:ext cx="342900" cy="42365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50675</xdr:colOff>
      <xdr:row>281</xdr:row>
      <xdr:rowOff>479152</xdr:rowOff>
    </xdr:from>
    <xdr:to>
      <xdr:col>11</xdr:col>
      <xdr:colOff>485775</xdr:colOff>
      <xdr:row>281</xdr:row>
      <xdr:rowOff>902807</xdr:rowOff>
    </xdr:to>
    <xdr:grpSp>
      <xdr:nvGrpSpPr>
        <xdr:cNvPr id="757" name="Group 756">
          <a:extLst>
            <a:ext uri="{FF2B5EF4-FFF2-40B4-BE49-F238E27FC236}">
              <a16:creationId xmlns:a16="http://schemas.microsoft.com/office/drawing/2014/main" id="{00000000-0008-0000-0400-0000F5020000}"/>
            </a:ext>
          </a:extLst>
        </xdr:cNvPr>
        <xdr:cNvGrpSpPr/>
      </xdr:nvGrpSpPr>
      <xdr:grpSpPr>
        <a:xfrm>
          <a:off x="9315902" y="119888016"/>
          <a:ext cx="435100" cy="423655"/>
          <a:chOff x="11124523" y="111507522"/>
          <a:chExt cx="435100" cy="423655"/>
        </a:xfrm>
      </xdr:grpSpPr>
      <xdr:sp macro="" textlink="">
        <xdr:nvSpPr>
          <xdr:cNvPr id="941" name="Oval 940">
            <a:extLst>
              <a:ext uri="{FF2B5EF4-FFF2-40B4-BE49-F238E27FC236}">
                <a16:creationId xmlns:a16="http://schemas.microsoft.com/office/drawing/2014/main" id="{00000000-0008-0000-0400-0000AD030000}"/>
              </a:ext>
            </a:extLst>
          </xdr:cNvPr>
          <xdr:cNvSpPr/>
        </xdr:nvSpPr>
        <xdr:spPr>
          <a:xfrm>
            <a:off x="11124523" y="111537628"/>
            <a:ext cx="390525" cy="37147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37" name="Check Box 653" hidden="1">
                <a:extLst>
                  <a:ext uri="{63B3BB69-23CF-44E3-9099-C40C66FF867C}">
                    <a14:compatExt spid="_x0000_s42637"/>
                  </a:ext>
                  <a:ext uri="{FF2B5EF4-FFF2-40B4-BE49-F238E27FC236}">
                    <a16:creationId xmlns:a16="http://schemas.microsoft.com/office/drawing/2014/main" id="{00000000-0008-0000-0400-00008DA60000}"/>
                  </a:ext>
                </a:extLst>
              </xdr:cNvPr>
              <xdr:cNvSpPr/>
            </xdr:nvSpPr>
            <xdr:spPr bwMode="auto">
              <a:xfrm>
                <a:off x="11216723" y="111507522"/>
                <a:ext cx="342900" cy="42365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60200</xdr:colOff>
      <xdr:row>285</xdr:row>
      <xdr:rowOff>928358</xdr:rowOff>
    </xdr:from>
    <xdr:to>
      <xdr:col>9</xdr:col>
      <xdr:colOff>494058</xdr:colOff>
      <xdr:row>285</xdr:row>
      <xdr:rowOff>1299833</xdr:rowOff>
    </xdr:to>
    <xdr:grpSp>
      <xdr:nvGrpSpPr>
        <xdr:cNvPr id="762" name="Group 761">
          <a:extLst>
            <a:ext uri="{FF2B5EF4-FFF2-40B4-BE49-F238E27FC236}">
              <a16:creationId xmlns:a16="http://schemas.microsoft.com/office/drawing/2014/main" id="{00000000-0008-0000-0400-0000FA020000}"/>
            </a:ext>
          </a:extLst>
        </xdr:cNvPr>
        <xdr:cNvGrpSpPr/>
      </xdr:nvGrpSpPr>
      <xdr:grpSpPr>
        <a:xfrm>
          <a:off x="8165109" y="122605903"/>
          <a:ext cx="433858" cy="371475"/>
          <a:chOff x="9982765" y="114242728"/>
          <a:chExt cx="433858" cy="371475"/>
        </a:xfrm>
      </xdr:grpSpPr>
      <xdr:sp macro="" textlink="">
        <xdr:nvSpPr>
          <xdr:cNvPr id="944" name="Oval 943">
            <a:extLst>
              <a:ext uri="{FF2B5EF4-FFF2-40B4-BE49-F238E27FC236}">
                <a16:creationId xmlns:a16="http://schemas.microsoft.com/office/drawing/2014/main" id="{00000000-0008-0000-0400-0000B0030000}"/>
              </a:ext>
            </a:extLst>
          </xdr:cNvPr>
          <xdr:cNvSpPr/>
        </xdr:nvSpPr>
        <xdr:spPr>
          <a:xfrm>
            <a:off x="9982765" y="114242728"/>
            <a:ext cx="390525" cy="37147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38" name="Check Box 654" hidden="1">
                <a:extLst>
                  <a:ext uri="{63B3BB69-23CF-44E3-9099-C40C66FF867C}">
                    <a14:compatExt spid="_x0000_s42638"/>
                  </a:ext>
                  <a:ext uri="{FF2B5EF4-FFF2-40B4-BE49-F238E27FC236}">
                    <a16:creationId xmlns:a16="http://schemas.microsoft.com/office/drawing/2014/main" id="{00000000-0008-0000-0400-00008EA60000}"/>
                  </a:ext>
                </a:extLst>
              </xdr:cNvPr>
              <xdr:cNvSpPr/>
            </xdr:nvSpPr>
            <xdr:spPr bwMode="auto">
              <a:xfrm>
                <a:off x="10073723" y="114254035"/>
                <a:ext cx="342900" cy="3539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50675</xdr:colOff>
      <xdr:row>285</xdr:row>
      <xdr:rowOff>928358</xdr:rowOff>
    </xdr:from>
    <xdr:to>
      <xdr:col>10</xdr:col>
      <xdr:colOff>484533</xdr:colOff>
      <xdr:row>285</xdr:row>
      <xdr:rowOff>1299833</xdr:rowOff>
    </xdr:to>
    <xdr:grpSp>
      <xdr:nvGrpSpPr>
        <xdr:cNvPr id="763" name="Group 762">
          <a:extLst>
            <a:ext uri="{FF2B5EF4-FFF2-40B4-BE49-F238E27FC236}">
              <a16:creationId xmlns:a16="http://schemas.microsoft.com/office/drawing/2014/main" id="{00000000-0008-0000-0400-0000FB020000}"/>
            </a:ext>
          </a:extLst>
        </xdr:cNvPr>
        <xdr:cNvGrpSpPr/>
      </xdr:nvGrpSpPr>
      <xdr:grpSpPr>
        <a:xfrm>
          <a:off x="8779039" y="122605903"/>
          <a:ext cx="433858" cy="371475"/>
          <a:chOff x="10594436" y="114242728"/>
          <a:chExt cx="433858" cy="371475"/>
        </a:xfrm>
      </xdr:grpSpPr>
      <xdr:sp macro="" textlink="">
        <xdr:nvSpPr>
          <xdr:cNvPr id="946" name="Oval 945">
            <a:extLst>
              <a:ext uri="{FF2B5EF4-FFF2-40B4-BE49-F238E27FC236}">
                <a16:creationId xmlns:a16="http://schemas.microsoft.com/office/drawing/2014/main" id="{00000000-0008-0000-0400-0000B2030000}"/>
              </a:ext>
            </a:extLst>
          </xdr:cNvPr>
          <xdr:cNvSpPr/>
        </xdr:nvSpPr>
        <xdr:spPr>
          <a:xfrm>
            <a:off x="10594436" y="114242728"/>
            <a:ext cx="390525" cy="37147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39" name="Check Box 655" hidden="1">
                <a:extLst>
                  <a:ext uri="{63B3BB69-23CF-44E3-9099-C40C66FF867C}">
                    <a14:compatExt spid="_x0000_s42639"/>
                  </a:ext>
                  <a:ext uri="{FF2B5EF4-FFF2-40B4-BE49-F238E27FC236}">
                    <a16:creationId xmlns:a16="http://schemas.microsoft.com/office/drawing/2014/main" id="{00000000-0008-0000-0400-00008FA60000}"/>
                  </a:ext>
                </a:extLst>
              </xdr:cNvPr>
              <xdr:cNvSpPr/>
            </xdr:nvSpPr>
            <xdr:spPr bwMode="auto">
              <a:xfrm>
                <a:off x="10685394" y="114254035"/>
                <a:ext cx="342900" cy="3539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50675</xdr:colOff>
      <xdr:row>285</xdr:row>
      <xdr:rowOff>928358</xdr:rowOff>
    </xdr:from>
    <xdr:to>
      <xdr:col>11</xdr:col>
      <xdr:colOff>494058</xdr:colOff>
      <xdr:row>285</xdr:row>
      <xdr:rowOff>1299833</xdr:rowOff>
    </xdr:to>
    <xdr:grpSp>
      <xdr:nvGrpSpPr>
        <xdr:cNvPr id="765" name="Group 764">
          <a:extLst>
            <a:ext uri="{FF2B5EF4-FFF2-40B4-BE49-F238E27FC236}">
              <a16:creationId xmlns:a16="http://schemas.microsoft.com/office/drawing/2014/main" id="{00000000-0008-0000-0400-0000FD020000}"/>
            </a:ext>
          </a:extLst>
        </xdr:cNvPr>
        <xdr:cNvGrpSpPr/>
      </xdr:nvGrpSpPr>
      <xdr:grpSpPr>
        <a:xfrm>
          <a:off x="9315902" y="122605903"/>
          <a:ext cx="443383" cy="371475"/>
          <a:chOff x="11124523" y="114242728"/>
          <a:chExt cx="443383" cy="371475"/>
        </a:xfrm>
      </xdr:grpSpPr>
      <xdr:sp macro="" textlink="">
        <xdr:nvSpPr>
          <xdr:cNvPr id="947" name="Oval 946">
            <a:extLst>
              <a:ext uri="{FF2B5EF4-FFF2-40B4-BE49-F238E27FC236}">
                <a16:creationId xmlns:a16="http://schemas.microsoft.com/office/drawing/2014/main" id="{00000000-0008-0000-0400-0000B3030000}"/>
              </a:ext>
            </a:extLst>
          </xdr:cNvPr>
          <xdr:cNvSpPr/>
        </xdr:nvSpPr>
        <xdr:spPr>
          <a:xfrm>
            <a:off x="11124523" y="114242728"/>
            <a:ext cx="390525" cy="37147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40" name="Check Box 656" hidden="1">
                <a:extLst>
                  <a:ext uri="{63B3BB69-23CF-44E3-9099-C40C66FF867C}">
                    <a14:compatExt spid="_x0000_s42640"/>
                  </a:ext>
                  <a:ext uri="{FF2B5EF4-FFF2-40B4-BE49-F238E27FC236}">
                    <a16:creationId xmlns:a16="http://schemas.microsoft.com/office/drawing/2014/main" id="{00000000-0008-0000-0400-000090A60000}"/>
                  </a:ext>
                </a:extLst>
              </xdr:cNvPr>
              <xdr:cNvSpPr/>
            </xdr:nvSpPr>
            <xdr:spPr bwMode="auto">
              <a:xfrm>
                <a:off x="11225006" y="114254035"/>
                <a:ext cx="342900" cy="3539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60200</xdr:colOff>
      <xdr:row>287</xdr:row>
      <xdr:rowOff>128258</xdr:rowOff>
    </xdr:from>
    <xdr:to>
      <xdr:col>9</xdr:col>
      <xdr:colOff>494058</xdr:colOff>
      <xdr:row>287</xdr:row>
      <xdr:rowOff>499733</xdr:rowOff>
    </xdr:to>
    <xdr:grpSp>
      <xdr:nvGrpSpPr>
        <xdr:cNvPr id="769" name="Group 768">
          <a:extLst>
            <a:ext uri="{FF2B5EF4-FFF2-40B4-BE49-F238E27FC236}">
              <a16:creationId xmlns:a16="http://schemas.microsoft.com/office/drawing/2014/main" id="{00000000-0008-0000-0400-000001030000}"/>
            </a:ext>
          </a:extLst>
        </xdr:cNvPr>
        <xdr:cNvGrpSpPr/>
      </xdr:nvGrpSpPr>
      <xdr:grpSpPr>
        <a:xfrm>
          <a:off x="8165109" y="124749894"/>
          <a:ext cx="433858" cy="371475"/>
          <a:chOff x="9982765" y="115778323"/>
          <a:chExt cx="433858" cy="371475"/>
        </a:xfrm>
      </xdr:grpSpPr>
      <xdr:sp macro="" textlink="">
        <xdr:nvSpPr>
          <xdr:cNvPr id="950" name="Oval 949">
            <a:extLst>
              <a:ext uri="{FF2B5EF4-FFF2-40B4-BE49-F238E27FC236}">
                <a16:creationId xmlns:a16="http://schemas.microsoft.com/office/drawing/2014/main" id="{00000000-0008-0000-0400-0000B6030000}"/>
              </a:ext>
            </a:extLst>
          </xdr:cNvPr>
          <xdr:cNvSpPr/>
        </xdr:nvSpPr>
        <xdr:spPr>
          <a:xfrm>
            <a:off x="9982765" y="115778323"/>
            <a:ext cx="390525" cy="37147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41" name="Check Box 657" hidden="1">
                <a:extLst>
                  <a:ext uri="{63B3BB69-23CF-44E3-9099-C40C66FF867C}">
                    <a14:compatExt spid="_x0000_s42641"/>
                  </a:ext>
                  <a:ext uri="{FF2B5EF4-FFF2-40B4-BE49-F238E27FC236}">
                    <a16:creationId xmlns:a16="http://schemas.microsoft.com/office/drawing/2014/main" id="{00000000-0008-0000-0400-000091A60000}"/>
                  </a:ext>
                </a:extLst>
              </xdr:cNvPr>
              <xdr:cNvSpPr/>
            </xdr:nvSpPr>
            <xdr:spPr bwMode="auto">
              <a:xfrm>
                <a:off x="10073723" y="115797499"/>
                <a:ext cx="342900" cy="3081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50675</xdr:colOff>
      <xdr:row>287</xdr:row>
      <xdr:rowOff>128258</xdr:rowOff>
    </xdr:from>
    <xdr:to>
      <xdr:col>10</xdr:col>
      <xdr:colOff>484533</xdr:colOff>
      <xdr:row>287</xdr:row>
      <xdr:rowOff>499733</xdr:rowOff>
    </xdr:to>
    <xdr:grpSp>
      <xdr:nvGrpSpPr>
        <xdr:cNvPr id="771" name="Group 770">
          <a:extLst>
            <a:ext uri="{FF2B5EF4-FFF2-40B4-BE49-F238E27FC236}">
              <a16:creationId xmlns:a16="http://schemas.microsoft.com/office/drawing/2014/main" id="{00000000-0008-0000-0400-000003030000}"/>
            </a:ext>
          </a:extLst>
        </xdr:cNvPr>
        <xdr:cNvGrpSpPr/>
      </xdr:nvGrpSpPr>
      <xdr:grpSpPr>
        <a:xfrm>
          <a:off x="8779039" y="124749894"/>
          <a:ext cx="433858" cy="371475"/>
          <a:chOff x="10594436" y="115778323"/>
          <a:chExt cx="433858" cy="371475"/>
        </a:xfrm>
      </xdr:grpSpPr>
      <xdr:sp macro="" textlink="">
        <xdr:nvSpPr>
          <xdr:cNvPr id="952" name="Oval 951">
            <a:extLst>
              <a:ext uri="{FF2B5EF4-FFF2-40B4-BE49-F238E27FC236}">
                <a16:creationId xmlns:a16="http://schemas.microsoft.com/office/drawing/2014/main" id="{00000000-0008-0000-0400-0000B8030000}"/>
              </a:ext>
            </a:extLst>
          </xdr:cNvPr>
          <xdr:cNvSpPr/>
        </xdr:nvSpPr>
        <xdr:spPr>
          <a:xfrm>
            <a:off x="10594436" y="115778323"/>
            <a:ext cx="390525" cy="37147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42" name="Check Box 658" hidden="1">
                <a:extLst>
                  <a:ext uri="{63B3BB69-23CF-44E3-9099-C40C66FF867C}">
                    <a14:compatExt spid="_x0000_s42642"/>
                  </a:ext>
                  <a:ext uri="{FF2B5EF4-FFF2-40B4-BE49-F238E27FC236}">
                    <a16:creationId xmlns:a16="http://schemas.microsoft.com/office/drawing/2014/main" id="{00000000-0008-0000-0400-000092A60000}"/>
                  </a:ext>
                </a:extLst>
              </xdr:cNvPr>
              <xdr:cNvSpPr/>
            </xdr:nvSpPr>
            <xdr:spPr bwMode="auto">
              <a:xfrm>
                <a:off x="10685394" y="115797499"/>
                <a:ext cx="342900" cy="3081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50675</xdr:colOff>
      <xdr:row>287</xdr:row>
      <xdr:rowOff>128258</xdr:rowOff>
    </xdr:from>
    <xdr:to>
      <xdr:col>11</xdr:col>
      <xdr:colOff>494058</xdr:colOff>
      <xdr:row>287</xdr:row>
      <xdr:rowOff>499733</xdr:rowOff>
    </xdr:to>
    <xdr:grpSp>
      <xdr:nvGrpSpPr>
        <xdr:cNvPr id="774" name="Group 773">
          <a:extLst>
            <a:ext uri="{FF2B5EF4-FFF2-40B4-BE49-F238E27FC236}">
              <a16:creationId xmlns:a16="http://schemas.microsoft.com/office/drawing/2014/main" id="{00000000-0008-0000-0400-000006030000}"/>
            </a:ext>
          </a:extLst>
        </xdr:cNvPr>
        <xdr:cNvGrpSpPr/>
      </xdr:nvGrpSpPr>
      <xdr:grpSpPr>
        <a:xfrm>
          <a:off x="9315902" y="124749894"/>
          <a:ext cx="443383" cy="371475"/>
          <a:chOff x="11124523" y="115778323"/>
          <a:chExt cx="443383" cy="371475"/>
        </a:xfrm>
      </xdr:grpSpPr>
      <xdr:sp macro="" textlink="">
        <xdr:nvSpPr>
          <xdr:cNvPr id="953" name="Oval 952">
            <a:extLst>
              <a:ext uri="{FF2B5EF4-FFF2-40B4-BE49-F238E27FC236}">
                <a16:creationId xmlns:a16="http://schemas.microsoft.com/office/drawing/2014/main" id="{00000000-0008-0000-0400-0000B9030000}"/>
              </a:ext>
            </a:extLst>
          </xdr:cNvPr>
          <xdr:cNvSpPr/>
        </xdr:nvSpPr>
        <xdr:spPr>
          <a:xfrm>
            <a:off x="11124523" y="115778323"/>
            <a:ext cx="390525" cy="37147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43" name="Check Box 659" hidden="1">
                <a:extLst>
                  <a:ext uri="{63B3BB69-23CF-44E3-9099-C40C66FF867C}">
                    <a14:compatExt spid="_x0000_s42643"/>
                  </a:ext>
                  <a:ext uri="{FF2B5EF4-FFF2-40B4-BE49-F238E27FC236}">
                    <a16:creationId xmlns:a16="http://schemas.microsoft.com/office/drawing/2014/main" id="{00000000-0008-0000-0400-000093A60000}"/>
                  </a:ext>
                </a:extLst>
              </xdr:cNvPr>
              <xdr:cNvSpPr/>
            </xdr:nvSpPr>
            <xdr:spPr bwMode="auto">
              <a:xfrm>
                <a:off x="11225006" y="115797499"/>
                <a:ext cx="342900" cy="3081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60200</xdr:colOff>
      <xdr:row>289</xdr:row>
      <xdr:rowOff>487437</xdr:rowOff>
    </xdr:from>
    <xdr:to>
      <xdr:col>9</xdr:col>
      <xdr:colOff>494058</xdr:colOff>
      <xdr:row>289</xdr:row>
      <xdr:rowOff>861683</xdr:rowOff>
    </xdr:to>
    <xdr:grpSp>
      <xdr:nvGrpSpPr>
        <xdr:cNvPr id="777" name="Group 776">
          <a:extLst>
            <a:ext uri="{FF2B5EF4-FFF2-40B4-BE49-F238E27FC236}">
              <a16:creationId xmlns:a16="http://schemas.microsoft.com/office/drawing/2014/main" id="{00000000-0008-0000-0400-000009030000}"/>
            </a:ext>
          </a:extLst>
        </xdr:cNvPr>
        <xdr:cNvGrpSpPr/>
      </xdr:nvGrpSpPr>
      <xdr:grpSpPr>
        <a:xfrm>
          <a:off x="8165109" y="126485869"/>
          <a:ext cx="433858" cy="374246"/>
          <a:chOff x="9982765" y="117429589"/>
          <a:chExt cx="433858" cy="374246"/>
        </a:xfrm>
      </xdr:grpSpPr>
      <xdr:sp macro="" textlink="">
        <xdr:nvSpPr>
          <xdr:cNvPr id="956" name="Oval 955">
            <a:extLst>
              <a:ext uri="{FF2B5EF4-FFF2-40B4-BE49-F238E27FC236}">
                <a16:creationId xmlns:a16="http://schemas.microsoft.com/office/drawing/2014/main" id="{00000000-0008-0000-0400-0000BC030000}"/>
              </a:ext>
            </a:extLst>
          </xdr:cNvPr>
          <xdr:cNvSpPr/>
        </xdr:nvSpPr>
        <xdr:spPr>
          <a:xfrm>
            <a:off x="9982765" y="117432360"/>
            <a:ext cx="390525" cy="37147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44" name="Check Box 660" hidden="1">
                <a:extLst>
                  <a:ext uri="{63B3BB69-23CF-44E3-9099-C40C66FF867C}">
                    <a14:compatExt spid="_x0000_s42644"/>
                  </a:ext>
                  <a:ext uri="{FF2B5EF4-FFF2-40B4-BE49-F238E27FC236}">
                    <a16:creationId xmlns:a16="http://schemas.microsoft.com/office/drawing/2014/main" id="{00000000-0008-0000-0400-000094A60000}"/>
                  </a:ext>
                </a:extLst>
              </xdr:cNvPr>
              <xdr:cNvSpPr/>
            </xdr:nvSpPr>
            <xdr:spPr bwMode="auto">
              <a:xfrm>
                <a:off x="10073723" y="117429589"/>
                <a:ext cx="342900" cy="3623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50675</xdr:colOff>
      <xdr:row>289</xdr:row>
      <xdr:rowOff>487437</xdr:rowOff>
    </xdr:from>
    <xdr:to>
      <xdr:col>10</xdr:col>
      <xdr:colOff>484533</xdr:colOff>
      <xdr:row>289</xdr:row>
      <xdr:rowOff>861683</xdr:rowOff>
    </xdr:to>
    <xdr:grpSp>
      <xdr:nvGrpSpPr>
        <xdr:cNvPr id="780" name="Group 779">
          <a:extLst>
            <a:ext uri="{FF2B5EF4-FFF2-40B4-BE49-F238E27FC236}">
              <a16:creationId xmlns:a16="http://schemas.microsoft.com/office/drawing/2014/main" id="{00000000-0008-0000-0400-00000C030000}"/>
            </a:ext>
          </a:extLst>
        </xdr:cNvPr>
        <xdr:cNvGrpSpPr/>
      </xdr:nvGrpSpPr>
      <xdr:grpSpPr>
        <a:xfrm>
          <a:off x="8779039" y="126485869"/>
          <a:ext cx="433858" cy="374246"/>
          <a:chOff x="10594436" y="117429589"/>
          <a:chExt cx="433858" cy="374246"/>
        </a:xfrm>
      </xdr:grpSpPr>
      <xdr:sp macro="" textlink="">
        <xdr:nvSpPr>
          <xdr:cNvPr id="958" name="Oval 957">
            <a:extLst>
              <a:ext uri="{FF2B5EF4-FFF2-40B4-BE49-F238E27FC236}">
                <a16:creationId xmlns:a16="http://schemas.microsoft.com/office/drawing/2014/main" id="{00000000-0008-0000-0400-0000BE030000}"/>
              </a:ext>
            </a:extLst>
          </xdr:cNvPr>
          <xdr:cNvSpPr/>
        </xdr:nvSpPr>
        <xdr:spPr>
          <a:xfrm>
            <a:off x="10594436" y="117432360"/>
            <a:ext cx="390525" cy="37147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45" name="Check Box 661" hidden="1">
                <a:extLst>
                  <a:ext uri="{63B3BB69-23CF-44E3-9099-C40C66FF867C}">
                    <a14:compatExt spid="_x0000_s42645"/>
                  </a:ext>
                  <a:ext uri="{FF2B5EF4-FFF2-40B4-BE49-F238E27FC236}">
                    <a16:creationId xmlns:a16="http://schemas.microsoft.com/office/drawing/2014/main" id="{00000000-0008-0000-0400-000095A60000}"/>
                  </a:ext>
                </a:extLst>
              </xdr:cNvPr>
              <xdr:cNvSpPr/>
            </xdr:nvSpPr>
            <xdr:spPr bwMode="auto">
              <a:xfrm>
                <a:off x="10685394" y="117429589"/>
                <a:ext cx="342900" cy="3623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50675</xdr:colOff>
      <xdr:row>289</xdr:row>
      <xdr:rowOff>468387</xdr:rowOff>
    </xdr:from>
    <xdr:to>
      <xdr:col>11</xdr:col>
      <xdr:colOff>494058</xdr:colOff>
      <xdr:row>289</xdr:row>
      <xdr:rowOff>861683</xdr:rowOff>
    </xdr:to>
    <xdr:grpSp>
      <xdr:nvGrpSpPr>
        <xdr:cNvPr id="781" name="Group 780">
          <a:extLst>
            <a:ext uri="{FF2B5EF4-FFF2-40B4-BE49-F238E27FC236}">
              <a16:creationId xmlns:a16="http://schemas.microsoft.com/office/drawing/2014/main" id="{00000000-0008-0000-0400-00000D030000}"/>
            </a:ext>
          </a:extLst>
        </xdr:cNvPr>
        <xdr:cNvGrpSpPr/>
      </xdr:nvGrpSpPr>
      <xdr:grpSpPr>
        <a:xfrm>
          <a:off x="9315902" y="126466819"/>
          <a:ext cx="443383" cy="393296"/>
          <a:chOff x="11124523" y="117410539"/>
          <a:chExt cx="443383" cy="393296"/>
        </a:xfrm>
      </xdr:grpSpPr>
      <xdr:sp macro="" textlink="">
        <xdr:nvSpPr>
          <xdr:cNvPr id="959" name="Oval 958">
            <a:extLst>
              <a:ext uri="{FF2B5EF4-FFF2-40B4-BE49-F238E27FC236}">
                <a16:creationId xmlns:a16="http://schemas.microsoft.com/office/drawing/2014/main" id="{00000000-0008-0000-0400-0000BF030000}"/>
              </a:ext>
            </a:extLst>
          </xdr:cNvPr>
          <xdr:cNvSpPr/>
        </xdr:nvSpPr>
        <xdr:spPr>
          <a:xfrm>
            <a:off x="11124523" y="117432360"/>
            <a:ext cx="390525" cy="37147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46" name="Check Box 662" hidden="1">
                <a:extLst>
                  <a:ext uri="{63B3BB69-23CF-44E3-9099-C40C66FF867C}">
                    <a14:compatExt spid="_x0000_s42646"/>
                  </a:ext>
                  <a:ext uri="{FF2B5EF4-FFF2-40B4-BE49-F238E27FC236}">
                    <a16:creationId xmlns:a16="http://schemas.microsoft.com/office/drawing/2014/main" id="{00000000-0008-0000-0400-000096A60000}"/>
                  </a:ext>
                </a:extLst>
              </xdr:cNvPr>
              <xdr:cNvSpPr/>
            </xdr:nvSpPr>
            <xdr:spPr bwMode="auto">
              <a:xfrm>
                <a:off x="11225006" y="117410539"/>
                <a:ext cx="342900" cy="3681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85047</xdr:colOff>
      <xdr:row>295</xdr:row>
      <xdr:rowOff>517541</xdr:rowOff>
    </xdr:from>
    <xdr:to>
      <xdr:col>9</xdr:col>
      <xdr:colOff>514350</xdr:colOff>
      <xdr:row>295</xdr:row>
      <xdr:rowOff>897508</xdr:rowOff>
    </xdr:to>
    <xdr:grpSp>
      <xdr:nvGrpSpPr>
        <xdr:cNvPr id="786" name="Group 785">
          <a:extLst>
            <a:ext uri="{FF2B5EF4-FFF2-40B4-BE49-F238E27FC236}">
              <a16:creationId xmlns:a16="http://schemas.microsoft.com/office/drawing/2014/main" id="{00000000-0008-0000-0400-000012030000}"/>
            </a:ext>
          </a:extLst>
        </xdr:cNvPr>
        <xdr:cNvGrpSpPr/>
      </xdr:nvGrpSpPr>
      <xdr:grpSpPr>
        <a:xfrm>
          <a:off x="8189956" y="129278223"/>
          <a:ext cx="429303" cy="379967"/>
          <a:chOff x="10007612" y="120151541"/>
          <a:chExt cx="429303" cy="379967"/>
        </a:xfrm>
      </xdr:grpSpPr>
      <xdr:sp macro="" textlink="">
        <xdr:nvSpPr>
          <xdr:cNvPr id="962" name="Oval 961">
            <a:extLst>
              <a:ext uri="{FF2B5EF4-FFF2-40B4-BE49-F238E27FC236}">
                <a16:creationId xmlns:a16="http://schemas.microsoft.com/office/drawing/2014/main" id="{00000000-0008-0000-0400-0000C2030000}"/>
              </a:ext>
            </a:extLst>
          </xdr:cNvPr>
          <xdr:cNvSpPr/>
        </xdr:nvSpPr>
        <xdr:spPr>
          <a:xfrm>
            <a:off x="10007612" y="120151541"/>
            <a:ext cx="390525" cy="37147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47" name="Check Box 663" hidden="1">
                <a:extLst>
                  <a:ext uri="{63B3BB69-23CF-44E3-9099-C40C66FF867C}">
                    <a14:compatExt spid="_x0000_s42647"/>
                  </a:ext>
                  <a:ext uri="{FF2B5EF4-FFF2-40B4-BE49-F238E27FC236}">
                    <a16:creationId xmlns:a16="http://schemas.microsoft.com/office/drawing/2014/main" id="{00000000-0008-0000-0400-000097A60000}"/>
                  </a:ext>
                </a:extLst>
              </xdr:cNvPr>
              <xdr:cNvSpPr/>
            </xdr:nvSpPr>
            <xdr:spPr bwMode="auto">
              <a:xfrm>
                <a:off x="10094015" y="120165336"/>
                <a:ext cx="342900" cy="3661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75522</xdr:colOff>
      <xdr:row>295</xdr:row>
      <xdr:rowOff>517541</xdr:rowOff>
    </xdr:from>
    <xdr:to>
      <xdr:col>10</xdr:col>
      <xdr:colOff>504825</xdr:colOff>
      <xdr:row>295</xdr:row>
      <xdr:rowOff>897508</xdr:rowOff>
    </xdr:to>
    <xdr:grpSp>
      <xdr:nvGrpSpPr>
        <xdr:cNvPr id="787" name="Group 786">
          <a:extLst>
            <a:ext uri="{FF2B5EF4-FFF2-40B4-BE49-F238E27FC236}">
              <a16:creationId xmlns:a16="http://schemas.microsoft.com/office/drawing/2014/main" id="{00000000-0008-0000-0400-000013030000}"/>
            </a:ext>
          </a:extLst>
        </xdr:cNvPr>
        <xdr:cNvGrpSpPr/>
      </xdr:nvGrpSpPr>
      <xdr:grpSpPr>
        <a:xfrm>
          <a:off x="8803886" y="129278223"/>
          <a:ext cx="429303" cy="379967"/>
          <a:chOff x="10619283" y="120151541"/>
          <a:chExt cx="429303" cy="379967"/>
        </a:xfrm>
      </xdr:grpSpPr>
      <xdr:sp macro="" textlink="">
        <xdr:nvSpPr>
          <xdr:cNvPr id="964" name="Oval 963">
            <a:extLst>
              <a:ext uri="{FF2B5EF4-FFF2-40B4-BE49-F238E27FC236}">
                <a16:creationId xmlns:a16="http://schemas.microsoft.com/office/drawing/2014/main" id="{00000000-0008-0000-0400-0000C4030000}"/>
              </a:ext>
            </a:extLst>
          </xdr:cNvPr>
          <xdr:cNvSpPr/>
        </xdr:nvSpPr>
        <xdr:spPr>
          <a:xfrm>
            <a:off x="10619283" y="120151541"/>
            <a:ext cx="390525" cy="37147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48" name="Check Box 664" hidden="1">
                <a:extLst>
                  <a:ext uri="{63B3BB69-23CF-44E3-9099-C40C66FF867C}">
                    <a14:compatExt spid="_x0000_s42648"/>
                  </a:ext>
                  <a:ext uri="{FF2B5EF4-FFF2-40B4-BE49-F238E27FC236}">
                    <a16:creationId xmlns:a16="http://schemas.microsoft.com/office/drawing/2014/main" id="{00000000-0008-0000-0400-000098A60000}"/>
                  </a:ext>
                </a:extLst>
              </xdr:cNvPr>
              <xdr:cNvSpPr/>
            </xdr:nvSpPr>
            <xdr:spPr bwMode="auto">
              <a:xfrm>
                <a:off x="10705686" y="120165336"/>
                <a:ext cx="342900" cy="3661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75522</xdr:colOff>
      <xdr:row>295</xdr:row>
      <xdr:rowOff>517541</xdr:rowOff>
    </xdr:from>
    <xdr:to>
      <xdr:col>11</xdr:col>
      <xdr:colOff>514350</xdr:colOff>
      <xdr:row>295</xdr:row>
      <xdr:rowOff>897508</xdr:rowOff>
    </xdr:to>
    <xdr:grpSp>
      <xdr:nvGrpSpPr>
        <xdr:cNvPr id="789" name="Group 788">
          <a:extLst>
            <a:ext uri="{FF2B5EF4-FFF2-40B4-BE49-F238E27FC236}">
              <a16:creationId xmlns:a16="http://schemas.microsoft.com/office/drawing/2014/main" id="{00000000-0008-0000-0400-000015030000}"/>
            </a:ext>
          </a:extLst>
        </xdr:cNvPr>
        <xdr:cNvGrpSpPr/>
      </xdr:nvGrpSpPr>
      <xdr:grpSpPr>
        <a:xfrm>
          <a:off x="9340749" y="129278223"/>
          <a:ext cx="438828" cy="379967"/>
          <a:chOff x="11149370" y="120151541"/>
          <a:chExt cx="438828" cy="379967"/>
        </a:xfrm>
      </xdr:grpSpPr>
      <xdr:sp macro="" textlink="">
        <xdr:nvSpPr>
          <xdr:cNvPr id="965" name="Oval 964">
            <a:extLst>
              <a:ext uri="{FF2B5EF4-FFF2-40B4-BE49-F238E27FC236}">
                <a16:creationId xmlns:a16="http://schemas.microsoft.com/office/drawing/2014/main" id="{00000000-0008-0000-0400-0000C5030000}"/>
              </a:ext>
            </a:extLst>
          </xdr:cNvPr>
          <xdr:cNvSpPr/>
        </xdr:nvSpPr>
        <xdr:spPr>
          <a:xfrm>
            <a:off x="11149370" y="120151541"/>
            <a:ext cx="390525" cy="37147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49" name="Check Box 665" hidden="1">
                <a:extLst>
                  <a:ext uri="{63B3BB69-23CF-44E3-9099-C40C66FF867C}">
                    <a14:compatExt spid="_x0000_s42649"/>
                  </a:ext>
                  <a:ext uri="{FF2B5EF4-FFF2-40B4-BE49-F238E27FC236}">
                    <a16:creationId xmlns:a16="http://schemas.microsoft.com/office/drawing/2014/main" id="{00000000-0008-0000-0400-000099A60000}"/>
                  </a:ext>
                </a:extLst>
              </xdr:cNvPr>
              <xdr:cNvSpPr/>
            </xdr:nvSpPr>
            <xdr:spPr bwMode="auto">
              <a:xfrm>
                <a:off x="11245298" y="120165336"/>
                <a:ext cx="342900" cy="3661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85047</xdr:colOff>
      <xdr:row>297</xdr:row>
      <xdr:rowOff>517541</xdr:rowOff>
    </xdr:from>
    <xdr:to>
      <xdr:col>9</xdr:col>
      <xdr:colOff>514350</xdr:colOff>
      <xdr:row>297</xdr:row>
      <xdr:rowOff>889016</xdr:rowOff>
    </xdr:to>
    <xdr:grpSp>
      <xdr:nvGrpSpPr>
        <xdr:cNvPr id="793" name="Group 792">
          <a:extLst>
            <a:ext uri="{FF2B5EF4-FFF2-40B4-BE49-F238E27FC236}">
              <a16:creationId xmlns:a16="http://schemas.microsoft.com/office/drawing/2014/main" id="{00000000-0008-0000-0400-000019030000}"/>
            </a:ext>
          </a:extLst>
        </xdr:cNvPr>
        <xdr:cNvGrpSpPr/>
      </xdr:nvGrpSpPr>
      <xdr:grpSpPr>
        <a:xfrm>
          <a:off x="8189956" y="131685450"/>
          <a:ext cx="429303" cy="371475"/>
          <a:chOff x="10007612" y="122561780"/>
          <a:chExt cx="429303" cy="371475"/>
        </a:xfrm>
      </xdr:grpSpPr>
      <xdr:sp macro="" textlink="">
        <xdr:nvSpPr>
          <xdr:cNvPr id="968" name="Oval 967">
            <a:extLst>
              <a:ext uri="{FF2B5EF4-FFF2-40B4-BE49-F238E27FC236}">
                <a16:creationId xmlns:a16="http://schemas.microsoft.com/office/drawing/2014/main" id="{00000000-0008-0000-0400-0000C8030000}"/>
              </a:ext>
            </a:extLst>
          </xdr:cNvPr>
          <xdr:cNvSpPr/>
        </xdr:nvSpPr>
        <xdr:spPr>
          <a:xfrm>
            <a:off x="10007612" y="122561780"/>
            <a:ext cx="390525" cy="37147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50" name="Check Box 666" hidden="1">
                <a:extLst>
                  <a:ext uri="{63B3BB69-23CF-44E3-9099-C40C66FF867C}">
                    <a14:compatExt spid="_x0000_s42650"/>
                  </a:ext>
                  <a:ext uri="{FF2B5EF4-FFF2-40B4-BE49-F238E27FC236}">
                    <a16:creationId xmlns:a16="http://schemas.microsoft.com/office/drawing/2014/main" id="{00000000-0008-0000-0400-00009AA60000}"/>
                  </a:ext>
                </a:extLst>
              </xdr:cNvPr>
              <xdr:cNvSpPr/>
            </xdr:nvSpPr>
            <xdr:spPr bwMode="auto">
              <a:xfrm>
                <a:off x="10094015" y="122585099"/>
                <a:ext cx="342900" cy="3205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75522</xdr:colOff>
      <xdr:row>297</xdr:row>
      <xdr:rowOff>517541</xdr:rowOff>
    </xdr:from>
    <xdr:to>
      <xdr:col>10</xdr:col>
      <xdr:colOff>504825</xdr:colOff>
      <xdr:row>297</xdr:row>
      <xdr:rowOff>889016</xdr:rowOff>
    </xdr:to>
    <xdr:grpSp>
      <xdr:nvGrpSpPr>
        <xdr:cNvPr id="795" name="Group 794">
          <a:extLst>
            <a:ext uri="{FF2B5EF4-FFF2-40B4-BE49-F238E27FC236}">
              <a16:creationId xmlns:a16="http://schemas.microsoft.com/office/drawing/2014/main" id="{00000000-0008-0000-0400-00001B030000}"/>
            </a:ext>
          </a:extLst>
        </xdr:cNvPr>
        <xdr:cNvGrpSpPr/>
      </xdr:nvGrpSpPr>
      <xdr:grpSpPr>
        <a:xfrm>
          <a:off x="8803886" y="131685450"/>
          <a:ext cx="429303" cy="371475"/>
          <a:chOff x="10619283" y="122561780"/>
          <a:chExt cx="429303" cy="371475"/>
        </a:xfrm>
      </xdr:grpSpPr>
      <xdr:sp macro="" textlink="">
        <xdr:nvSpPr>
          <xdr:cNvPr id="970" name="Oval 969">
            <a:extLst>
              <a:ext uri="{FF2B5EF4-FFF2-40B4-BE49-F238E27FC236}">
                <a16:creationId xmlns:a16="http://schemas.microsoft.com/office/drawing/2014/main" id="{00000000-0008-0000-0400-0000CA030000}"/>
              </a:ext>
            </a:extLst>
          </xdr:cNvPr>
          <xdr:cNvSpPr/>
        </xdr:nvSpPr>
        <xdr:spPr>
          <a:xfrm>
            <a:off x="10619283" y="122561780"/>
            <a:ext cx="390525" cy="37147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51" name="Check Box 667" hidden="1">
                <a:extLst>
                  <a:ext uri="{63B3BB69-23CF-44E3-9099-C40C66FF867C}">
                    <a14:compatExt spid="_x0000_s42651"/>
                  </a:ext>
                  <a:ext uri="{FF2B5EF4-FFF2-40B4-BE49-F238E27FC236}">
                    <a16:creationId xmlns:a16="http://schemas.microsoft.com/office/drawing/2014/main" id="{00000000-0008-0000-0400-00009BA60000}"/>
                  </a:ext>
                </a:extLst>
              </xdr:cNvPr>
              <xdr:cNvSpPr/>
            </xdr:nvSpPr>
            <xdr:spPr bwMode="auto">
              <a:xfrm>
                <a:off x="10705686" y="122585099"/>
                <a:ext cx="342900" cy="3205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75522</xdr:colOff>
      <xdr:row>297</xdr:row>
      <xdr:rowOff>517541</xdr:rowOff>
    </xdr:from>
    <xdr:to>
      <xdr:col>11</xdr:col>
      <xdr:colOff>514350</xdr:colOff>
      <xdr:row>297</xdr:row>
      <xdr:rowOff>889016</xdr:rowOff>
    </xdr:to>
    <xdr:grpSp>
      <xdr:nvGrpSpPr>
        <xdr:cNvPr id="798" name="Group 797">
          <a:extLst>
            <a:ext uri="{FF2B5EF4-FFF2-40B4-BE49-F238E27FC236}">
              <a16:creationId xmlns:a16="http://schemas.microsoft.com/office/drawing/2014/main" id="{00000000-0008-0000-0400-00001E030000}"/>
            </a:ext>
          </a:extLst>
        </xdr:cNvPr>
        <xdr:cNvGrpSpPr/>
      </xdr:nvGrpSpPr>
      <xdr:grpSpPr>
        <a:xfrm>
          <a:off x="9340749" y="131685450"/>
          <a:ext cx="438828" cy="371475"/>
          <a:chOff x="11149370" y="122561780"/>
          <a:chExt cx="438828" cy="371475"/>
        </a:xfrm>
      </xdr:grpSpPr>
      <xdr:sp macro="" textlink="">
        <xdr:nvSpPr>
          <xdr:cNvPr id="971" name="Oval 970">
            <a:extLst>
              <a:ext uri="{FF2B5EF4-FFF2-40B4-BE49-F238E27FC236}">
                <a16:creationId xmlns:a16="http://schemas.microsoft.com/office/drawing/2014/main" id="{00000000-0008-0000-0400-0000CB030000}"/>
              </a:ext>
            </a:extLst>
          </xdr:cNvPr>
          <xdr:cNvSpPr/>
        </xdr:nvSpPr>
        <xdr:spPr>
          <a:xfrm>
            <a:off x="11149370" y="122561780"/>
            <a:ext cx="390525" cy="37147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52" name="Check Box 668" hidden="1">
                <a:extLst>
                  <a:ext uri="{63B3BB69-23CF-44E3-9099-C40C66FF867C}">
                    <a14:compatExt spid="_x0000_s42652"/>
                  </a:ext>
                  <a:ext uri="{FF2B5EF4-FFF2-40B4-BE49-F238E27FC236}">
                    <a16:creationId xmlns:a16="http://schemas.microsoft.com/office/drawing/2014/main" id="{00000000-0008-0000-0400-00009CA60000}"/>
                  </a:ext>
                </a:extLst>
              </xdr:cNvPr>
              <xdr:cNvSpPr/>
            </xdr:nvSpPr>
            <xdr:spPr bwMode="auto">
              <a:xfrm>
                <a:off x="11245298" y="122585099"/>
                <a:ext cx="342900" cy="3205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85047</xdr:colOff>
      <xdr:row>298</xdr:row>
      <xdr:rowOff>146066</xdr:rowOff>
    </xdr:from>
    <xdr:to>
      <xdr:col>9</xdr:col>
      <xdr:colOff>514350</xdr:colOff>
      <xdr:row>299</xdr:row>
      <xdr:rowOff>298466</xdr:rowOff>
    </xdr:to>
    <xdr:grpSp>
      <xdr:nvGrpSpPr>
        <xdr:cNvPr id="801" name="Group 800">
          <a:extLst>
            <a:ext uri="{FF2B5EF4-FFF2-40B4-BE49-F238E27FC236}">
              <a16:creationId xmlns:a16="http://schemas.microsoft.com/office/drawing/2014/main" id="{00000000-0008-0000-0400-000021030000}"/>
            </a:ext>
          </a:extLst>
        </xdr:cNvPr>
        <xdr:cNvGrpSpPr/>
      </xdr:nvGrpSpPr>
      <xdr:grpSpPr>
        <a:xfrm>
          <a:off x="8189956" y="133617293"/>
          <a:ext cx="429303" cy="368878"/>
          <a:chOff x="10007612" y="124169849"/>
          <a:chExt cx="429303" cy="367747"/>
        </a:xfrm>
      </xdr:grpSpPr>
      <xdr:sp macro="" textlink="">
        <xdr:nvSpPr>
          <xdr:cNvPr id="974" name="Oval 973">
            <a:extLst>
              <a:ext uri="{FF2B5EF4-FFF2-40B4-BE49-F238E27FC236}">
                <a16:creationId xmlns:a16="http://schemas.microsoft.com/office/drawing/2014/main" id="{00000000-0008-0000-0400-0000CE030000}"/>
              </a:ext>
            </a:extLst>
          </xdr:cNvPr>
          <xdr:cNvSpPr/>
        </xdr:nvSpPr>
        <xdr:spPr>
          <a:xfrm>
            <a:off x="10007612" y="124169849"/>
            <a:ext cx="390525" cy="367747"/>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53" name="Check Box 669" hidden="1">
                <a:extLst>
                  <a:ext uri="{63B3BB69-23CF-44E3-9099-C40C66FF867C}">
                    <a14:compatExt spid="_x0000_s42653"/>
                  </a:ext>
                  <a:ext uri="{FF2B5EF4-FFF2-40B4-BE49-F238E27FC236}">
                    <a16:creationId xmlns:a16="http://schemas.microsoft.com/office/drawing/2014/main" id="{00000000-0008-0000-0400-00009DA60000}"/>
                  </a:ext>
                </a:extLst>
              </xdr:cNvPr>
              <xdr:cNvSpPr/>
            </xdr:nvSpPr>
            <xdr:spPr bwMode="auto">
              <a:xfrm>
                <a:off x="10094015" y="124187780"/>
                <a:ext cx="342900" cy="3412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75522</xdr:colOff>
      <xdr:row>298</xdr:row>
      <xdr:rowOff>146066</xdr:rowOff>
    </xdr:from>
    <xdr:to>
      <xdr:col>10</xdr:col>
      <xdr:colOff>504825</xdr:colOff>
      <xdr:row>299</xdr:row>
      <xdr:rowOff>298466</xdr:rowOff>
    </xdr:to>
    <xdr:grpSp>
      <xdr:nvGrpSpPr>
        <xdr:cNvPr id="804" name="Group 803">
          <a:extLst>
            <a:ext uri="{FF2B5EF4-FFF2-40B4-BE49-F238E27FC236}">
              <a16:creationId xmlns:a16="http://schemas.microsoft.com/office/drawing/2014/main" id="{00000000-0008-0000-0400-000024030000}"/>
            </a:ext>
          </a:extLst>
        </xdr:cNvPr>
        <xdr:cNvGrpSpPr/>
      </xdr:nvGrpSpPr>
      <xdr:grpSpPr>
        <a:xfrm>
          <a:off x="8803886" y="133617293"/>
          <a:ext cx="429303" cy="368878"/>
          <a:chOff x="10619283" y="124169849"/>
          <a:chExt cx="429303" cy="367747"/>
        </a:xfrm>
      </xdr:grpSpPr>
      <xdr:sp macro="" textlink="">
        <xdr:nvSpPr>
          <xdr:cNvPr id="976" name="Oval 975">
            <a:extLst>
              <a:ext uri="{FF2B5EF4-FFF2-40B4-BE49-F238E27FC236}">
                <a16:creationId xmlns:a16="http://schemas.microsoft.com/office/drawing/2014/main" id="{00000000-0008-0000-0400-0000D0030000}"/>
              </a:ext>
            </a:extLst>
          </xdr:cNvPr>
          <xdr:cNvSpPr/>
        </xdr:nvSpPr>
        <xdr:spPr>
          <a:xfrm>
            <a:off x="10619283" y="124169849"/>
            <a:ext cx="390525" cy="367747"/>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54" name="Check Box 670" hidden="1">
                <a:extLst>
                  <a:ext uri="{63B3BB69-23CF-44E3-9099-C40C66FF867C}">
                    <a14:compatExt spid="_x0000_s42654"/>
                  </a:ext>
                  <a:ext uri="{FF2B5EF4-FFF2-40B4-BE49-F238E27FC236}">
                    <a16:creationId xmlns:a16="http://schemas.microsoft.com/office/drawing/2014/main" id="{00000000-0008-0000-0400-00009EA60000}"/>
                  </a:ext>
                </a:extLst>
              </xdr:cNvPr>
              <xdr:cNvSpPr/>
            </xdr:nvSpPr>
            <xdr:spPr bwMode="auto">
              <a:xfrm>
                <a:off x="10705686" y="124187780"/>
                <a:ext cx="342900" cy="3412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75522</xdr:colOff>
      <xdr:row>298</xdr:row>
      <xdr:rowOff>146066</xdr:rowOff>
    </xdr:from>
    <xdr:to>
      <xdr:col>11</xdr:col>
      <xdr:colOff>514350</xdr:colOff>
      <xdr:row>299</xdr:row>
      <xdr:rowOff>298466</xdr:rowOff>
    </xdr:to>
    <xdr:grpSp>
      <xdr:nvGrpSpPr>
        <xdr:cNvPr id="805" name="Group 804">
          <a:extLst>
            <a:ext uri="{FF2B5EF4-FFF2-40B4-BE49-F238E27FC236}">
              <a16:creationId xmlns:a16="http://schemas.microsoft.com/office/drawing/2014/main" id="{00000000-0008-0000-0400-000025030000}"/>
            </a:ext>
          </a:extLst>
        </xdr:cNvPr>
        <xdr:cNvGrpSpPr/>
      </xdr:nvGrpSpPr>
      <xdr:grpSpPr>
        <a:xfrm>
          <a:off x="9340749" y="133617293"/>
          <a:ext cx="438828" cy="368878"/>
          <a:chOff x="11149370" y="124169849"/>
          <a:chExt cx="438828" cy="367747"/>
        </a:xfrm>
      </xdr:grpSpPr>
      <xdr:sp macro="" textlink="">
        <xdr:nvSpPr>
          <xdr:cNvPr id="977" name="Oval 976">
            <a:extLst>
              <a:ext uri="{FF2B5EF4-FFF2-40B4-BE49-F238E27FC236}">
                <a16:creationId xmlns:a16="http://schemas.microsoft.com/office/drawing/2014/main" id="{00000000-0008-0000-0400-0000D1030000}"/>
              </a:ext>
            </a:extLst>
          </xdr:cNvPr>
          <xdr:cNvSpPr/>
        </xdr:nvSpPr>
        <xdr:spPr>
          <a:xfrm>
            <a:off x="11149370" y="124169849"/>
            <a:ext cx="390525" cy="367747"/>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55" name="Check Box 671" hidden="1">
                <a:extLst>
                  <a:ext uri="{63B3BB69-23CF-44E3-9099-C40C66FF867C}">
                    <a14:compatExt spid="_x0000_s42655"/>
                  </a:ext>
                  <a:ext uri="{FF2B5EF4-FFF2-40B4-BE49-F238E27FC236}">
                    <a16:creationId xmlns:a16="http://schemas.microsoft.com/office/drawing/2014/main" id="{00000000-0008-0000-0400-00009FA60000}"/>
                  </a:ext>
                </a:extLst>
              </xdr:cNvPr>
              <xdr:cNvSpPr/>
            </xdr:nvSpPr>
            <xdr:spPr bwMode="auto">
              <a:xfrm>
                <a:off x="11245298" y="124187780"/>
                <a:ext cx="342900" cy="3412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99805</xdr:colOff>
      <xdr:row>321</xdr:row>
      <xdr:rowOff>443121</xdr:rowOff>
    </xdr:from>
    <xdr:to>
      <xdr:col>9</xdr:col>
      <xdr:colOff>542925</xdr:colOff>
      <xdr:row>321</xdr:row>
      <xdr:rowOff>835895</xdr:rowOff>
    </xdr:to>
    <xdr:grpSp>
      <xdr:nvGrpSpPr>
        <xdr:cNvPr id="825" name="Group 824">
          <a:extLst>
            <a:ext uri="{FF2B5EF4-FFF2-40B4-BE49-F238E27FC236}">
              <a16:creationId xmlns:a16="http://schemas.microsoft.com/office/drawing/2014/main" id="{00000000-0008-0000-0400-000039030000}"/>
            </a:ext>
          </a:extLst>
        </xdr:cNvPr>
        <xdr:cNvGrpSpPr/>
      </xdr:nvGrpSpPr>
      <xdr:grpSpPr>
        <a:xfrm>
          <a:off x="8204714" y="142608076"/>
          <a:ext cx="443120" cy="392774"/>
          <a:chOff x="10022370" y="132931730"/>
          <a:chExt cx="443120" cy="392774"/>
        </a:xfrm>
      </xdr:grpSpPr>
      <xdr:sp macro="" textlink="">
        <xdr:nvSpPr>
          <xdr:cNvPr id="980" name="Oval 979">
            <a:extLst>
              <a:ext uri="{FF2B5EF4-FFF2-40B4-BE49-F238E27FC236}">
                <a16:creationId xmlns:a16="http://schemas.microsoft.com/office/drawing/2014/main" id="{00000000-0008-0000-0400-0000D4030000}"/>
              </a:ext>
            </a:extLst>
          </xdr:cNvPr>
          <xdr:cNvSpPr/>
        </xdr:nvSpPr>
        <xdr:spPr>
          <a:xfrm>
            <a:off x="10022370" y="132933979"/>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56" name="Check Box 672" hidden="1">
                <a:extLst>
                  <a:ext uri="{63B3BB69-23CF-44E3-9099-C40C66FF867C}">
                    <a14:compatExt spid="_x0000_s42656"/>
                  </a:ext>
                  <a:ext uri="{FF2B5EF4-FFF2-40B4-BE49-F238E27FC236}">
                    <a16:creationId xmlns:a16="http://schemas.microsoft.com/office/drawing/2014/main" id="{00000000-0008-0000-0400-0000A0A60000}"/>
                  </a:ext>
                </a:extLst>
              </xdr:cNvPr>
              <xdr:cNvSpPr/>
            </xdr:nvSpPr>
            <xdr:spPr bwMode="auto">
              <a:xfrm>
                <a:off x="10113065" y="132931730"/>
                <a:ext cx="352425" cy="3532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90280</xdr:colOff>
      <xdr:row>321</xdr:row>
      <xdr:rowOff>443121</xdr:rowOff>
    </xdr:from>
    <xdr:to>
      <xdr:col>10</xdr:col>
      <xdr:colOff>523875</xdr:colOff>
      <xdr:row>321</xdr:row>
      <xdr:rowOff>835895</xdr:rowOff>
    </xdr:to>
    <xdr:grpSp>
      <xdr:nvGrpSpPr>
        <xdr:cNvPr id="828" name="Group 827">
          <a:extLst>
            <a:ext uri="{FF2B5EF4-FFF2-40B4-BE49-F238E27FC236}">
              <a16:creationId xmlns:a16="http://schemas.microsoft.com/office/drawing/2014/main" id="{00000000-0008-0000-0400-00003C030000}"/>
            </a:ext>
          </a:extLst>
        </xdr:cNvPr>
        <xdr:cNvGrpSpPr/>
      </xdr:nvGrpSpPr>
      <xdr:grpSpPr>
        <a:xfrm>
          <a:off x="8818644" y="142608076"/>
          <a:ext cx="433595" cy="392774"/>
          <a:chOff x="10634041" y="132931730"/>
          <a:chExt cx="433595" cy="392774"/>
        </a:xfrm>
      </xdr:grpSpPr>
      <xdr:sp macro="" textlink="">
        <xdr:nvSpPr>
          <xdr:cNvPr id="982" name="Oval 981">
            <a:extLst>
              <a:ext uri="{FF2B5EF4-FFF2-40B4-BE49-F238E27FC236}">
                <a16:creationId xmlns:a16="http://schemas.microsoft.com/office/drawing/2014/main" id="{00000000-0008-0000-0400-0000D6030000}"/>
              </a:ext>
            </a:extLst>
          </xdr:cNvPr>
          <xdr:cNvSpPr/>
        </xdr:nvSpPr>
        <xdr:spPr>
          <a:xfrm>
            <a:off x="10634041" y="132933979"/>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57" name="Check Box 673" hidden="1">
                <a:extLst>
                  <a:ext uri="{63B3BB69-23CF-44E3-9099-C40C66FF867C}">
                    <a14:compatExt spid="_x0000_s42657"/>
                  </a:ext>
                  <a:ext uri="{FF2B5EF4-FFF2-40B4-BE49-F238E27FC236}">
                    <a16:creationId xmlns:a16="http://schemas.microsoft.com/office/drawing/2014/main" id="{00000000-0008-0000-0400-0000A1A60000}"/>
                  </a:ext>
                </a:extLst>
              </xdr:cNvPr>
              <xdr:cNvSpPr/>
            </xdr:nvSpPr>
            <xdr:spPr bwMode="auto">
              <a:xfrm>
                <a:off x="10724736" y="132931730"/>
                <a:ext cx="342900" cy="3532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90280</xdr:colOff>
      <xdr:row>321</xdr:row>
      <xdr:rowOff>445370</xdr:rowOff>
    </xdr:from>
    <xdr:to>
      <xdr:col>11</xdr:col>
      <xdr:colOff>523875</xdr:colOff>
      <xdr:row>321</xdr:row>
      <xdr:rowOff>835895</xdr:rowOff>
    </xdr:to>
    <xdr:grpSp>
      <xdr:nvGrpSpPr>
        <xdr:cNvPr id="829" name="Group 828">
          <a:extLst>
            <a:ext uri="{FF2B5EF4-FFF2-40B4-BE49-F238E27FC236}">
              <a16:creationId xmlns:a16="http://schemas.microsoft.com/office/drawing/2014/main" id="{00000000-0008-0000-0400-00003D030000}"/>
            </a:ext>
          </a:extLst>
        </xdr:cNvPr>
        <xdr:cNvGrpSpPr/>
      </xdr:nvGrpSpPr>
      <xdr:grpSpPr>
        <a:xfrm>
          <a:off x="9355507" y="142610325"/>
          <a:ext cx="433595" cy="390525"/>
          <a:chOff x="11164128" y="132933979"/>
          <a:chExt cx="433595" cy="390525"/>
        </a:xfrm>
      </xdr:grpSpPr>
      <xdr:sp macro="" textlink="">
        <xdr:nvSpPr>
          <xdr:cNvPr id="983" name="Oval 982">
            <a:extLst>
              <a:ext uri="{FF2B5EF4-FFF2-40B4-BE49-F238E27FC236}">
                <a16:creationId xmlns:a16="http://schemas.microsoft.com/office/drawing/2014/main" id="{00000000-0008-0000-0400-0000D7030000}"/>
              </a:ext>
            </a:extLst>
          </xdr:cNvPr>
          <xdr:cNvSpPr/>
        </xdr:nvSpPr>
        <xdr:spPr>
          <a:xfrm>
            <a:off x="11164128" y="132933979"/>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58" name="Check Box 674" hidden="1">
                <a:extLst>
                  <a:ext uri="{63B3BB69-23CF-44E3-9099-C40C66FF867C}">
                    <a14:compatExt spid="_x0000_s42658"/>
                  </a:ext>
                  <a:ext uri="{FF2B5EF4-FFF2-40B4-BE49-F238E27FC236}">
                    <a16:creationId xmlns:a16="http://schemas.microsoft.com/office/drawing/2014/main" id="{00000000-0008-0000-0400-0000A2A60000}"/>
                  </a:ext>
                </a:extLst>
              </xdr:cNvPr>
              <xdr:cNvSpPr/>
            </xdr:nvSpPr>
            <xdr:spPr bwMode="auto">
              <a:xfrm>
                <a:off x="11254823" y="132941256"/>
                <a:ext cx="342900" cy="3507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85047</xdr:colOff>
      <xdr:row>322</xdr:row>
      <xdr:rowOff>118862</xdr:rowOff>
    </xdr:from>
    <xdr:to>
      <xdr:col>9</xdr:col>
      <xdr:colOff>514350</xdr:colOff>
      <xdr:row>323</xdr:row>
      <xdr:rowOff>281900</xdr:rowOff>
    </xdr:to>
    <xdr:grpSp>
      <xdr:nvGrpSpPr>
        <xdr:cNvPr id="834" name="Group 833">
          <a:extLst>
            <a:ext uri="{FF2B5EF4-FFF2-40B4-BE49-F238E27FC236}">
              <a16:creationId xmlns:a16="http://schemas.microsoft.com/office/drawing/2014/main" id="{00000000-0008-0000-0400-000042030000}"/>
            </a:ext>
          </a:extLst>
        </xdr:cNvPr>
        <xdr:cNvGrpSpPr/>
      </xdr:nvGrpSpPr>
      <xdr:grpSpPr>
        <a:xfrm>
          <a:off x="8189956" y="143937703"/>
          <a:ext cx="429303" cy="379515"/>
          <a:chOff x="10007612" y="134266513"/>
          <a:chExt cx="429303" cy="378106"/>
        </a:xfrm>
      </xdr:grpSpPr>
      <xdr:sp macro="" textlink="">
        <xdr:nvSpPr>
          <xdr:cNvPr id="986" name="Oval 985">
            <a:extLst>
              <a:ext uri="{FF2B5EF4-FFF2-40B4-BE49-F238E27FC236}">
                <a16:creationId xmlns:a16="http://schemas.microsoft.com/office/drawing/2014/main" id="{00000000-0008-0000-0400-0000DA030000}"/>
              </a:ext>
            </a:extLst>
          </xdr:cNvPr>
          <xdr:cNvSpPr/>
        </xdr:nvSpPr>
        <xdr:spPr>
          <a:xfrm>
            <a:off x="10007612" y="134274630"/>
            <a:ext cx="390525" cy="367748"/>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59" name="Check Box 675" hidden="1">
                <a:extLst>
                  <a:ext uri="{63B3BB69-23CF-44E3-9099-C40C66FF867C}">
                    <a14:compatExt spid="_x0000_s42659"/>
                  </a:ext>
                  <a:ext uri="{FF2B5EF4-FFF2-40B4-BE49-F238E27FC236}">
                    <a16:creationId xmlns:a16="http://schemas.microsoft.com/office/drawing/2014/main" id="{00000000-0008-0000-0400-0000A3A60000}"/>
                  </a:ext>
                </a:extLst>
              </xdr:cNvPr>
              <xdr:cNvSpPr/>
            </xdr:nvSpPr>
            <xdr:spPr bwMode="auto">
              <a:xfrm>
                <a:off x="10094015" y="134266513"/>
                <a:ext cx="342900" cy="378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75522</xdr:colOff>
      <xdr:row>322</xdr:row>
      <xdr:rowOff>118862</xdr:rowOff>
    </xdr:from>
    <xdr:to>
      <xdr:col>10</xdr:col>
      <xdr:colOff>504825</xdr:colOff>
      <xdr:row>323</xdr:row>
      <xdr:rowOff>281900</xdr:rowOff>
    </xdr:to>
    <xdr:grpSp>
      <xdr:nvGrpSpPr>
        <xdr:cNvPr id="835" name="Group 834">
          <a:extLst>
            <a:ext uri="{FF2B5EF4-FFF2-40B4-BE49-F238E27FC236}">
              <a16:creationId xmlns:a16="http://schemas.microsoft.com/office/drawing/2014/main" id="{00000000-0008-0000-0400-000043030000}"/>
            </a:ext>
          </a:extLst>
        </xdr:cNvPr>
        <xdr:cNvGrpSpPr/>
      </xdr:nvGrpSpPr>
      <xdr:grpSpPr>
        <a:xfrm>
          <a:off x="8803886" y="143937703"/>
          <a:ext cx="429303" cy="379515"/>
          <a:chOff x="10619283" y="134266513"/>
          <a:chExt cx="429303" cy="378106"/>
        </a:xfrm>
      </xdr:grpSpPr>
      <xdr:sp macro="" textlink="">
        <xdr:nvSpPr>
          <xdr:cNvPr id="988" name="Oval 987">
            <a:extLst>
              <a:ext uri="{FF2B5EF4-FFF2-40B4-BE49-F238E27FC236}">
                <a16:creationId xmlns:a16="http://schemas.microsoft.com/office/drawing/2014/main" id="{00000000-0008-0000-0400-0000DC030000}"/>
              </a:ext>
            </a:extLst>
          </xdr:cNvPr>
          <xdr:cNvSpPr/>
        </xdr:nvSpPr>
        <xdr:spPr>
          <a:xfrm>
            <a:off x="10619283" y="134274630"/>
            <a:ext cx="390525" cy="367748"/>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60" name="Check Box 676" hidden="1">
                <a:extLst>
                  <a:ext uri="{63B3BB69-23CF-44E3-9099-C40C66FF867C}">
                    <a14:compatExt spid="_x0000_s42660"/>
                  </a:ext>
                  <a:ext uri="{FF2B5EF4-FFF2-40B4-BE49-F238E27FC236}">
                    <a16:creationId xmlns:a16="http://schemas.microsoft.com/office/drawing/2014/main" id="{00000000-0008-0000-0400-0000A4A60000}"/>
                  </a:ext>
                </a:extLst>
              </xdr:cNvPr>
              <xdr:cNvSpPr/>
            </xdr:nvSpPr>
            <xdr:spPr bwMode="auto">
              <a:xfrm>
                <a:off x="10705686" y="134266513"/>
                <a:ext cx="342900" cy="378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75522</xdr:colOff>
      <xdr:row>322</xdr:row>
      <xdr:rowOff>118862</xdr:rowOff>
    </xdr:from>
    <xdr:to>
      <xdr:col>11</xdr:col>
      <xdr:colOff>514350</xdr:colOff>
      <xdr:row>323</xdr:row>
      <xdr:rowOff>281900</xdr:rowOff>
    </xdr:to>
    <xdr:grpSp>
      <xdr:nvGrpSpPr>
        <xdr:cNvPr id="837" name="Group 836">
          <a:extLst>
            <a:ext uri="{FF2B5EF4-FFF2-40B4-BE49-F238E27FC236}">
              <a16:creationId xmlns:a16="http://schemas.microsoft.com/office/drawing/2014/main" id="{00000000-0008-0000-0400-000045030000}"/>
            </a:ext>
          </a:extLst>
        </xdr:cNvPr>
        <xdr:cNvGrpSpPr/>
      </xdr:nvGrpSpPr>
      <xdr:grpSpPr>
        <a:xfrm>
          <a:off x="9340749" y="143937703"/>
          <a:ext cx="438828" cy="379515"/>
          <a:chOff x="11149370" y="134266513"/>
          <a:chExt cx="438828" cy="378106"/>
        </a:xfrm>
      </xdr:grpSpPr>
      <xdr:sp macro="" textlink="">
        <xdr:nvSpPr>
          <xdr:cNvPr id="989" name="Oval 988">
            <a:extLst>
              <a:ext uri="{FF2B5EF4-FFF2-40B4-BE49-F238E27FC236}">
                <a16:creationId xmlns:a16="http://schemas.microsoft.com/office/drawing/2014/main" id="{00000000-0008-0000-0400-0000DD030000}"/>
              </a:ext>
            </a:extLst>
          </xdr:cNvPr>
          <xdr:cNvSpPr/>
        </xdr:nvSpPr>
        <xdr:spPr>
          <a:xfrm>
            <a:off x="11149370" y="134274630"/>
            <a:ext cx="390525" cy="367748"/>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61" name="Check Box 677" hidden="1">
                <a:extLst>
                  <a:ext uri="{63B3BB69-23CF-44E3-9099-C40C66FF867C}">
                    <a14:compatExt spid="_x0000_s42661"/>
                  </a:ext>
                  <a:ext uri="{FF2B5EF4-FFF2-40B4-BE49-F238E27FC236}">
                    <a16:creationId xmlns:a16="http://schemas.microsoft.com/office/drawing/2014/main" id="{00000000-0008-0000-0400-0000A5A60000}"/>
                  </a:ext>
                </a:extLst>
              </xdr:cNvPr>
              <xdr:cNvSpPr/>
            </xdr:nvSpPr>
            <xdr:spPr bwMode="auto">
              <a:xfrm>
                <a:off x="11245298" y="134266513"/>
                <a:ext cx="342900" cy="378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83240</xdr:colOff>
      <xdr:row>308</xdr:row>
      <xdr:rowOff>434840</xdr:rowOff>
    </xdr:from>
    <xdr:to>
      <xdr:col>9</xdr:col>
      <xdr:colOff>514350</xdr:colOff>
      <xdr:row>308</xdr:row>
      <xdr:rowOff>827612</xdr:rowOff>
    </xdr:to>
    <xdr:grpSp>
      <xdr:nvGrpSpPr>
        <xdr:cNvPr id="810" name="Group 809">
          <a:extLst>
            <a:ext uri="{FF2B5EF4-FFF2-40B4-BE49-F238E27FC236}">
              <a16:creationId xmlns:a16="http://schemas.microsoft.com/office/drawing/2014/main" id="{00000000-0008-0000-0400-00002A030000}"/>
            </a:ext>
          </a:extLst>
        </xdr:cNvPr>
        <xdr:cNvGrpSpPr/>
      </xdr:nvGrpSpPr>
      <xdr:grpSpPr>
        <a:xfrm>
          <a:off x="8188149" y="136650999"/>
          <a:ext cx="431110" cy="392772"/>
          <a:chOff x="10005805" y="127340970"/>
          <a:chExt cx="431110" cy="392772"/>
        </a:xfrm>
      </xdr:grpSpPr>
      <xdr:sp macro="" textlink="">
        <xdr:nvSpPr>
          <xdr:cNvPr id="992" name="Oval 991">
            <a:extLst>
              <a:ext uri="{FF2B5EF4-FFF2-40B4-BE49-F238E27FC236}">
                <a16:creationId xmlns:a16="http://schemas.microsoft.com/office/drawing/2014/main" id="{00000000-0008-0000-0400-0000E0030000}"/>
              </a:ext>
            </a:extLst>
          </xdr:cNvPr>
          <xdr:cNvSpPr/>
        </xdr:nvSpPr>
        <xdr:spPr>
          <a:xfrm>
            <a:off x="10005805" y="127343217"/>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62" name="Check Box 678" hidden="1">
                <a:extLst>
                  <a:ext uri="{63B3BB69-23CF-44E3-9099-C40C66FF867C}">
                    <a14:compatExt spid="_x0000_s42662"/>
                  </a:ext>
                  <a:ext uri="{FF2B5EF4-FFF2-40B4-BE49-F238E27FC236}">
                    <a16:creationId xmlns:a16="http://schemas.microsoft.com/office/drawing/2014/main" id="{00000000-0008-0000-0400-0000A6A60000}"/>
                  </a:ext>
                </a:extLst>
              </xdr:cNvPr>
              <xdr:cNvSpPr/>
            </xdr:nvSpPr>
            <xdr:spPr bwMode="auto">
              <a:xfrm>
                <a:off x="10094015" y="127340970"/>
                <a:ext cx="342900" cy="3490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73715</xdr:colOff>
      <xdr:row>308</xdr:row>
      <xdr:rowOff>434840</xdr:rowOff>
    </xdr:from>
    <xdr:to>
      <xdr:col>10</xdr:col>
      <xdr:colOff>504825</xdr:colOff>
      <xdr:row>308</xdr:row>
      <xdr:rowOff>827612</xdr:rowOff>
    </xdr:to>
    <xdr:grpSp>
      <xdr:nvGrpSpPr>
        <xdr:cNvPr id="811" name="Group 810">
          <a:extLst>
            <a:ext uri="{FF2B5EF4-FFF2-40B4-BE49-F238E27FC236}">
              <a16:creationId xmlns:a16="http://schemas.microsoft.com/office/drawing/2014/main" id="{00000000-0008-0000-0400-00002B030000}"/>
            </a:ext>
          </a:extLst>
        </xdr:cNvPr>
        <xdr:cNvGrpSpPr/>
      </xdr:nvGrpSpPr>
      <xdr:grpSpPr>
        <a:xfrm>
          <a:off x="8802079" y="136650999"/>
          <a:ext cx="431110" cy="392772"/>
          <a:chOff x="10617476" y="127340970"/>
          <a:chExt cx="431110" cy="392772"/>
        </a:xfrm>
      </xdr:grpSpPr>
      <xdr:sp macro="" textlink="">
        <xdr:nvSpPr>
          <xdr:cNvPr id="994" name="Oval 993">
            <a:extLst>
              <a:ext uri="{FF2B5EF4-FFF2-40B4-BE49-F238E27FC236}">
                <a16:creationId xmlns:a16="http://schemas.microsoft.com/office/drawing/2014/main" id="{00000000-0008-0000-0400-0000E2030000}"/>
              </a:ext>
            </a:extLst>
          </xdr:cNvPr>
          <xdr:cNvSpPr/>
        </xdr:nvSpPr>
        <xdr:spPr>
          <a:xfrm>
            <a:off x="10617476" y="127343217"/>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63" name="Check Box 679" hidden="1">
                <a:extLst>
                  <a:ext uri="{63B3BB69-23CF-44E3-9099-C40C66FF867C}">
                    <a14:compatExt spid="_x0000_s42663"/>
                  </a:ext>
                  <a:ext uri="{FF2B5EF4-FFF2-40B4-BE49-F238E27FC236}">
                    <a16:creationId xmlns:a16="http://schemas.microsoft.com/office/drawing/2014/main" id="{00000000-0008-0000-0400-0000A7A60000}"/>
                  </a:ext>
                </a:extLst>
              </xdr:cNvPr>
              <xdr:cNvSpPr/>
            </xdr:nvSpPr>
            <xdr:spPr bwMode="auto">
              <a:xfrm>
                <a:off x="10705686" y="127340970"/>
                <a:ext cx="342900" cy="3490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73715</xdr:colOff>
      <xdr:row>308</xdr:row>
      <xdr:rowOff>434840</xdr:rowOff>
    </xdr:from>
    <xdr:to>
      <xdr:col>11</xdr:col>
      <xdr:colOff>514350</xdr:colOff>
      <xdr:row>308</xdr:row>
      <xdr:rowOff>827612</xdr:rowOff>
    </xdr:to>
    <xdr:grpSp>
      <xdr:nvGrpSpPr>
        <xdr:cNvPr id="813" name="Group 812">
          <a:extLst>
            <a:ext uri="{FF2B5EF4-FFF2-40B4-BE49-F238E27FC236}">
              <a16:creationId xmlns:a16="http://schemas.microsoft.com/office/drawing/2014/main" id="{00000000-0008-0000-0400-00002D030000}"/>
            </a:ext>
          </a:extLst>
        </xdr:cNvPr>
        <xdr:cNvGrpSpPr/>
      </xdr:nvGrpSpPr>
      <xdr:grpSpPr>
        <a:xfrm>
          <a:off x="9338942" y="136650999"/>
          <a:ext cx="440635" cy="392772"/>
          <a:chOff x="11147563" y="127340970"/>
          <a:chExt cx="440635" cy="392772"/>
        </a:xfrm>
      </xdr:grpSpPr>
      <xdr:sp macro="" textlink="">
        <xdr:nvSpPr>
          <xdr:cNvPr id="995" name="Oval 994">
            <a:extLst>
              <a:ext uri="{FF2B5EF4-FFF2-40B4-BE49-F238E27FC236}">
                <a16:creationId xmlns:a16="http://schemas.microsoft.com/office/drawing/2014/main" id="{00000000-0008-0000-0400-0000E3030000}"/>
              </a:ext>
            </a:extLst>
          </xdr:cNvPr>
          <xdr:cNvSpPr/>
        </xdr:nvSpPr>
        <xdr:spPr>
          <a:xfrm>
            <a:off x="11147563" y="127343217"/>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64" name="Check Box 680" hidden="1">
                <a:extLst>
                  <a:ext uri="{63B3BB69-23CF-44E3-9099-C40C66FF867C}">
                    <a14:compatExt spid="_x0000_s42664"/>
                  </a:ext>
                  <a:ext uri="{FF2B5EF4-FFF2-40B4-BE49-F238E27FC236}">
                    <a16:creationId xmlns:a16="http://schemas.microsoft.com/office/drawing/2014/main" id="{00000000-0008-0000-0400-0000A8A60000}"/>
                  </a:ext>
                </a:extLst>
              </xdr:cNvPr>
              <xdr:cNvSpPr/>
            </xdr:nvSpPr>
            <xdr:spPr bwMode="auto">
              <a:xfrm>
                <a:off x="11245298" y="127340970"/>
                <a:ext cx="342900" cy="3490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83240</xdr:colOff>
      <xdr:row>315</xdr:row>
      <xdr:rowOff>437087</xdr:rowOff>
    </xdr:from>
    <xdr:to>
      <xdr:col>9</xdr:col>
      <xdr:colOff>514350</xdr:colOff>
      <xdr:row>315</xdr:row>
      <xdr:rowOff>827612</xdr:rowOff>
    </xdr:to>
    <xdr:grpSp>
      <xdr:nvGrpSpPr>
        <xdr:cNvPr id="817" name="Group 816">
          <a:extLst>
            <a:ext uri="{FF2B5EF4-FFF2-40B4-BE49-F238E27FC236}">
              <a16:creationId xmlns:a16="http://schemas.microsoft.com/office/drawing/2014/main" id="{00000000-0008-0000-0400-000031030000}"/>
            </a:ext>
          </a:extLst>
        </xdr:cNvPr>
        <xdr:cNvGrpSpPr/>
      </xdr:nvGrpSpPr>
      <xdr:grpSpPr>
        <a:xfrm>
          <a:off x="8188149" y="140264087"/>
          <a:ext cx="431110" cy="390525"/>
          <a:chOff x="10005805" y="130581717"/>
          <a:chExt cx="431110" cy="390525"/>
        </a:xfrm>
      </xdr:grpSpPr>
      <xdr:sp macro="" textlink="">
        <xdr:nvSpPr>
          <xdr:cNvPr id="998" name="Oval 997">
            <a:extLst>
              <a:ext uri="{FF2B5EF4-FFF2-40B4-BE49-F238E27FC236}">
                <a16:creationId xmlns:a16="http://schemas.microsoft.com/office/drawing/2014/main" id="{00000000-0008-0000-0400-0000E6030000}"/>
              </a:ext>
            </a:extLst>
          </xdr:cNvPr>
          <xdr:cNvSpPr/>
        </xdr:nvSpPr>
        <xdr:spPr>
          <a:xfrm>
            <a:off x="10005805" y="130581717"/>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65" name="Check Box 681" hidden="1">
                <a:extLst>
                  <a:ext uri="{63B3BB69-23CF-44E3-9099-C40C66FF867C}">
                    <a14:compatExt spid="_x0000_s42665"/>
                  </a:ext>
                  <a:ext uri="{FF2B5EF4-FFF2-40B4-BE49-F238E27FC236}">
                    <a16:creationId xmlns:a16="http://schemas.microsoft.com/office/drawing/2014/main" id="{00000000-0008-0000-0400-0000A9A60000}"/>
                  </a:ext>
                </a:extLst>
              </xdr:cNvPr>
              <xdr:cNvSpPr/>
            </xdr:nvSpPr>
            <xdr:spPr bwMode="auto">
              <a:xfrm>
                <a:off x="10094015" y="130588993"/>
                <a:ext cx="342900" cy="3534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73715</xdr:colOff>
      <xdr:row>315</xdr:row>
      <xdr:rowOff>437087</xdr:rowOff>
    </xdr:from>
    <xdr:to>
      <xdr:col>10</xdr:col>
      <xdr:colOff>504825</xdr:colOff>
      <xdr:row>315</xdr:row>
      <xdr:rowOff>827612</xdr:rowOff>
    </xdr:to>
    <xdr:grpSp>
      <xdr:nvGrpSpPr>
        <xdr:cNvPr id="819" name="Group 818">
          <a:extLst>
            <a:ext uri="{FF2B5EF4-FFF2-40B4-BE49-F238E27FC236}">
              <a16:creationId xmlns:a16="http://schemas.microsoft.com/office/drawing/2014/main" id="{00000000-0008-0000-0400-000033030000}"/>
            </a:ext>
          </a:extLst>
        </xdr:cNvPr>
        <xdr:cNvGrpSpPr/>
      </xdr:nvGrpSpPr>
      <xdr:grpSpPr>
        <a:xfrm>
          <a:off x="8802079" y="140264087"/>
          <a:ext cx="431110" cy="390525"/>
          <a:chOff x="10617476" y="130581717"/>
          <a:chExt cx="431110" cy="390525"/>
        </a:xfrm>
      </xdr:grpSpPr>
      <xdr:sp macro="" textlink="">
        <xdr:nvSpPr>
          <xdr:cNvPr id="1000" name="Oval 999">
            <a:extLst>
              <a:ext uri="{FF2B5EF4-FFF2-40B4-BE49-F238E27FC236}">
                <a16:creationId xmlns:a16="http://schemas.microsoft.com/office/drawing/2014/main" id="{00000000-0008-0000-0400-0000E8030000}"/>
              </a:ext>
            </a:extLst>
          </xdr:cNvPr>
          <xdr:cNvSpPr/>
        </xdr:nvSpPr>
        <xdr:spPr>
          <a:xfrm>
            <a:off x="10617476" y="130581717"/>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66" name="Check Box 682" hidden="1">
                <a:extLst>
                  <a:ext uri="{63B3BB69-23CF-44E3-9099-C40C66FF867C}">
                    <a14:compatExt spid="_x0000_s42666"/>
                  </a:ext>
                  <a:ext uri="{FF2B5EF4-FFF2-40B4-BE49-F238E27FC236}">
                    <a16:creationId xmlns:a16="http://schemas.microsoft.com/office/drawing/2014/main" id="{00000000-0008-0000-0400-0000AAA60000}"/>
                  </a:ext>
                </a:extLst>
              </xdr:cNvPr>
              <xdr:cNvSpPr/>
            </xdr:nvSpPr>
            <xdr:spPr bwMode="auto">
              <a:xfrm>
                <a:off x="10705686" y="130588993"/>
                <a:ext cx="342900" cy="3534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73715</xdr:colOff>
      <xdr:row>315</xdr:row>
      <xdr:rowOff>437087</xdr:rowOff>
    </xdr:from>
    <xdr:to>
      <xdr:col>11</xdr:col>
      <xdr:colOff>504825</xdr:colOff>
      <xdr:row>315</xdr:row>
      <xdr:rowOff>827612</xdr:rowOff>
    </xdr:to>
    <xdr:grpSp>
      <xdr:nvGrpSpPr>
        <xdr:cNvPr id="822" name="Group 821">
          <a:extLst>
            <a:ext uri="{FF2B5EF4-FFF2-40B4-BE49-F238E27FC236}">
              <a16:creationId xmlns:a16="http://schemas.microsoft.com/office/drawing/2014/main" id="{00000000-0008-0000-0400-000036030000}"/>
            </a:ext>
          </a:extLst>
        </xdr:cNvPr>
        <xdr:cNvGrpSpPr/>
      </xdr:nvGrpSpPr>
      <xdr:grpSpPr>
        <a:xfrm>
          <a:off x="9338942" y="140264087"/>
          <a:ext cx="431110" cy="390525"/>
          <a:chOff x="11147563" y="130581717"/>
          <a:chExt cx="431110" cy="390525"/>
        </a:xfrm>
      </xdr:grpSpPr>
      <xdr:sp macro="" textlink="">
        <xdr:nvSpPr>
          <xdr:cNvPr id="1001" name="Oval 1000">
            <a:extLst>
              <a:ext uri="{FF2B5EF4-FFF2-40B4-BE49-F238E27FC236}">
                <a16:creationId xmlns:a16="http://schemas.microsoft.com/office/drawing/2014/main" id="{00000000-0008-0000-0400-0000E9030000}"/>
              </a:ext>
            </a:extLst>
          </xdr:cNvPr>
          <xdr:cNvSpPr/>
        </xdr:nvSpPr>
        <xdr:spPr>
          <a:xfrm>
            <a:off x="11147563" y="130581717"/>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67" name="Check Box 683" hidden="1">
                <a:extLst>
                  <a:ext uri="{63B3BB69-23CF-44E3-9099-C40C66FF867C}">
                    <a14:compatExt spid="_x0000_s42667"/>
                  </a:ext>
                  <a:ext uri="{FF2B5EF4-FFF2-40B4-BE49-F238E27FC236}">
                    <a16:creationId xmlns:a16="http://schemas.microsoft.com/office/drawing/2014/main" id="{00000000-0008-0000-0400-0000ABA60000}"/>
                  </a:ext>
                </a:extLst>
              </xdr:cNvPr>
              <xdr:cNvSpPr/>
            </xdr:nvSpPr>
            <xdr:spPr bwMode="auto">
              <a:xfrm>
                <a:off x="11235773" y="130598518"/>
                <a:ext cx="342900" cy="3495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85048</xdr:colOff>
      <xdr:row>329</xdr:row>
      <xdr:rowOff>500976</xdr:rowOff>
    </xdr:from>
    <xdr:to>
      <xdr:col>9</xdr:col>
      <xdr:colOff>522633</xdr:colOff>
      <xdr:row>329</xdr:row>
      <xdr:rowOff>872451</xdr:rowOff>
    </xdr:to>
    <xdr:grpSp>
      <xdr:nvGrpSpPr>
        <xdr:cNvPr id="841" name="Group 840">
          <a:extLst>
            <a:ext uri="{FF2B5EF4-FFF2-40B4-BE49-F238E27FC236}">
              <a16:creationId xmlns:a16="http://schemas.microsoft.com/office/drawing/2014/main" id="{00000000-0008-0000-0400-000049030000}"/>
            </a:ext>
          </a:extLst>
        </xdr:cNvPr>
        <xdr:cNvGrpSpPr/>
      </xdr:nvGrpSpPr>
      <xdr:grpSpPr>
        <a:xfrm>
          <a:off x="8189957" y="146545203"/>
          <a:ext cx="437585" cy="371475"/>
          <a:chOff x="10007613" y="136907259"/>
          <a:chExt cx="437585" cy="371475"/>
        </a:xfrm>
      </xdr:grpSpPr>
      <xdr:sp macro="" textlink="">
        <xdr:nvSpPr>
          <xdr:cNvPr id="1004" name="Oval 1003">
            <a:extLst>
              <a:ext uri="{FF2B5EF4-FFF2-40B4-BE49-F238E27FC236}">
                <a16:creationId xmlns:a16="http://schemas.microsoft.com/office/drawing/2014/main" id="{00000000-0008-0000-0400-0000EC030000}"/>
              </a:ext>
            </a:extLst>
          </xdr:cNvPr>
          <xdr:cNvSpPr/>
        </xdr:nvSpPr>
        <xdr:spPr>
          <a:xfrm>
            <a:off x="10007613" y="136907259"/>
            <a:ext cx="390525" cy="37147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68" name="Check Box 684" hidden="1">
                <a:extLst>
                  <a:ext uri="{63B3BB69-23CF-44E3-9099-C40C66FF867C}">
                    <a14:compatExt spid="_x0000_s42668"/>
                  </a:ext>
                  <a:ext uri="{FF2B5EF4-FFF2-40B4-BE49-F238E27FC236}">
                    <a16:creationId xmlns:a16="http://schemas.microsoft.com/office/drawing/2014/main" id="{00000000-0008-0000-0400-0000ACA60000}"/>
                  </a:ext>
                </a:extLst>
              </xdr:cNvPr>
              <xdr:cNvSpPr/>
            </xdr:nvSpPr>
            <xdr:spPr bwMode="auto">
              <a:xfrm>
                <a:off x="10102298" y="136913595"/>
                <a:ext cx="342900" cy="3623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75523</xdr:colOff>
      <xdr:row>329</xdr:row>
      <xdr:rowOff>500976</xdr:rowOff>
    </xdr:from>
    <xdr:to>
      <xdr:col>10</xdr:col>
      <xdr:colOff>513108</xdr:colOff>
      <xdr:row>329</xdr:row>
      <xdr:rowOff>872451</xdr:rowOff>
    </xdr:to>
    <xdr:grpSp>
      <xdr:nvGrpSpPr>
        <xdr:cNvPr id="842" name="Group 841">
          <a:extLst>
            <a:ext uri="{FF2B5EF4-FFF2-40B4-BE49-F238E27FC236}">
              <a16:creationId xmlns:a16="http://schemas.microsoft.com/office/drawing/2014/main" id="{00000000-0008-0000-0400-00004A030000}"/>
            </a:ext>
          </a:extLst>
        </xdr:cNvPr>
        <xdr:cNvGrpSpPr/>
      </xdr:nvGrpSpPr>
      <xdr:grpSpPr>
        <a:xfrm>
          <a:off x="8803887" y="146545203"/>
          <a:ext cx="437585" cy="371475"/>
          <a:chOff x="10619284" y="136907259"/>
          <a:chExt cx="437585" cy="371475"/>
        </a:xfrm>
      </xdr:grpSpPr>
      <xdr:sp macro="" textlink="">
        <xdr:nvSpPr>
          <xdr:cNvPr id="1006" name="Oval 1005">
            <a:extLst>
              <a:ext uri="{FF2B5EF4-FFF2-40B4-BE49-F238E27FC236}">
                <a16:creationId xmlns:a16="http://schemas.microsoft.com/office/drawing/2014/main" id="{00000000-0008-0000-0400-0000EE030000}"/>
              </a:ext>
            </a:extLst>
          </xdr:cNvPr>
          <xdr:cNvSpPr/>
        </xdr:nvSpPr>
        <xdr:spPr>
          <a:xfrm>
            <a:off x="10619284" y="136907259"/>
            <a:ext cx="390525" cy="37147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69" name="Check Box 685" hidden="1">
                <a:extLst>
                  <a:ext uri="{63B3BB69-23CF-44E3-9099-C40C66FF867C}">
                    <a14:compatExt spid="_x0000_s42669"/>
                  </a:ext>
                  <a:ext uri="{FF2B5EF4-FFF2-40B4-BE49-F238E27FC236}">
                    <a16:creationId xmlns:a16="http://schemas.microsoft.com/office/drawing/2014/main" id="{00000000-0008-0000-0400-0000ADA60000}"/>
                  </a:ext>
                </a:extLst>
              </xdr:cNvPr>
              <xdr:cNvSpPr/>
            </xdr:nvSpPr>
            <xdr:spPr bwMode="auto">
              <a:xfrm>
                <a:off x="10713969" y="136913595"/>
                <a:ext cx="342900" cy="3623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75523</xdr:colOff>
      <xdr:row>329</xdr:row>
      <xdr:rowOff>500976</xdr:rowOff>
    </xdr:from>
    <xdr:to>
      <xdr:col>11</xdr:col>
      <xdr:colOff>522633</xdr:colOff>
      <xdr:row>329</xdr:row>
      <xdr:rowOff>872451</xdr:rowOff>
    </xdr:to>
    <xdr:grpSp>
      <xdr:nvGrpSpPr>
        <xdr:cNvPr id="843" name="Group 842">
          <a:extLst>
            <a:ext uri="{FF2B5EF4-FFF2-40B4-BE49-F238E27FC236}">
              <a16:creationId xmlns:a16="http://schemas.microsoft.com/office/drawing/2014/main" id="{00000000-0008-0000-0400-00004B030000}"/>
            </a:ext>
          </a:extLst>
        </xdr:cNvPr>
        <xdr:cNvGrpSpPr/>
      </xdr:nvGrpSpPr>
      <xdr:grpSpPr>
        <a:xfrm>
          <a:off x="9340750" y="146545203"/>
          <a:ext cx="447110" cy="371475"/>
          <a:chOff x="11149371" y="136907259"/>
          <a:chExt cx="447110" cy="371475"/>
        </a:xfrm>
      </xdr:grpSpPr>
      <xdr:sp macro="" textlink="">
        <xdr:nvSpPr>
          <xdr:cNvPr id="1007" name="Oval 1006">
            <a:extLst>
              <a:ext uri="{FF2B5EF4-FFF2-40B4-BE49-F238E27FC236}">
                <a16:creationId xmlns:a16="http://schemas.microsoft.com/office/drawing/2014/main" id="{00000000-0008-0000-0400-0000EF030000}"/>
              </a:ext>
            </a:extLst>
          </xdr:cNvPr>
          <xdr:cNvSpPr/>
        </xdr:nvSpPr>
        <xdr:spPr>
          <a:xfrm>
            <a:off x="11149371" y="136907259"/>
            <a:ext cx="390525" cy="37147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70" name="Check Box 686" hidden="1">
                <a:extLst>
                  <a:ext uri="{63B3BB69-23CF-44E3-9099-C40C66FF867C}">
                    <a14:compatExt spid="_x0000_s42670"/>
                  </a:ext>
                  <a:ext uri="{FF2B5EF4-FFF2-40B4-BE49-F238E27FC236}">
                    <a16:creationId xmlns:a16="http://schemas.microsoft.com/office/drawing/2014/main" id="{00000000-0008-0000-0400-0000AEA60000}"/>
                  </a:ext>
                </a:extLst>
              </xdr:cNvPr>
              <xdr:cNvSpPr/>
            </xdr:nvSpPr>
            <xdr:spPr bwMode="auto">
              <a:xfrm>
                <a:off x="11253581" y="136913595"/>
                <a:ext cx="342900" cy="3623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85048</xdr:colOff>
      <xdr:row>335</xdr:row>
      <xdr:rowOff>853401</xdr:rowOff>
    </xdr:from>
    <xdr:to>
      <xdr:col>9</xdr:col>
      <xdr:colOff>514350</xdr:colOff>
      <xdr:row>335</xdr:row>
      <xdr:rowOff>1224876</xdr:rowOff>
    </xdr:to>
    <xdr:grpSp>
      <xdr:nvGrpSpPr>
        <xdr:cNvPr id="845" name="Group 844">
          <a:extLst>
            <a:ext uri="{FF2B5EF4-FFF2-40B4-BE49-F238E27FC236}">
              <a16:creationId xmlns:a16="http://schemas.microsoft.com/office/drawing/2014/main" id="{00000000-0008-0000-0400-00004D030000}"/>
            </a:ext>
          </a:extLst>
        </xdr:cNvPr>
        <xdr:cNvGrpSpPr/>
      </xdr:nvGrpSpPr>
      <xdr:grpSpPr>
        <a:xfrm>
          <a:off x="8189957" y="150274674"/>
          <a:ext cx="429302" cy="371475"/>
          <a:chOff x="10007613" y="140655553"/>
          <a:chExt cx="429302" cy="371475"/>
        </a:xfrm>
      </xdr:grpSpPr>
      <xdr:sp macro="" textlink="">
        <xdr:nvSpPr>
          <xdr:cNvPr id="1010" name="Oval 1009">
            <a:extLst>
              <a:ext uri="{FF2B5EF4-FFF2-40B4-BE49-F238E27FC236}">
                <a16:creationId xmlns:a16="http://schemas.microsoft.com/office/drawing/2014/main" id="{00000000-0008-0000-0400-0000F2030000}"/>
              </a:ext>
            </a:extLst>
          </xdr:cNvPr>
          <xdr:cNvSpPr/>
        </xdr:nvSpPr>
        <xdr:spPr>
          <a:xfrm>
            <a:off x="10007613" y="140655553"/>
            <a:ext cx="390525" cy="37147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71" name="Check Box 687" hidden="1">
                <a:extLst>
                  <a:ext uri="{63B3BB69-23CF-44E3-9099-C40C66FF867C}">
                    <a14:compatExt spid="_x0000_s42671"/>
                  </a:ext>
                  <a:ext uri="{FF2B5EF4-FFF2-40B4-BE49-F238E27FC236}">
                    <a16:creationId xmlns:a16="http://schemas.microsoft.com/office/drawing/2014/main" id="{00000000-0008-0000-0400-0000AFA60000}"/>
                  </a:ext>
                </a:extLst>
              </xdr:cNvPr>
              <xdr:cNvSpPr/>
            </xdr:nvSpPr>
            <xdr:spPr bwMode="auto">
              <a:xfrm>
                <a:off x="10094015" y="140663129"/>
                <a:ext cx="342900" cy="3565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75523</xdr:colOff>
      <xdr:row>335</xdr:row>
      <xdr:rowOff>853401</xdr:rowOff>
    </xdr:from>
    <xdr:to>
      <xdr:col>10</xdr:col>
      <xdr:colOff>504825</xdr:colOff>
      <xdr:row>335</xdr:row>
      <xdr:rowOff>1224876</xdr:rowOff>
    </xdr:to>
    <xdr:grpSp>
      <xdr:nvGrpSpPr>
        <xdr:cNvPr id="846" name="Group 845">
          <a:extLst>
            <a:ext uri="{FF2B5EF4-FFF2-40B4-BE49-F238E27FC236}">
              <a16:creationId xmlns:a16="http://schemas.microsoft.com/office/drawing/2014/main" id="{00000000-0008-0000-0400-00004E030000}"/>
            </a:ext>
          </a:extLst>
        </xdr:cNvPr>
        <xdr:cNvGrpSpPr/>
      </xdr:nvGrpSpPr>
      <xdr:grpSpPr>
        <a:xfrm>
          <a:off x="8803887" y="150274674"/>
          <a:ext cx="429302" cy="371475"/>
          <a:chOff x="10619284" y="140655553"/>
          <a:chExt cx="429302" cy="371475"/>
        </a:xfrm>
      </xdr:grpSpPr>
      <xdr:sp macro="" textlink="">
        <xdr:nvSpPr>
          <xdr:cNvPr id="1012" name="Oval 1011">
            <a:extLst>
              <a:ext uri="{FF2B5EF4-FFF2-40B4-BE49-F238E27FC236}">
                <a16:creationId xmlns:a16="http://schemas.microsoft.com/office/drawing/2014/main" id="{00000000-0008-0000-0400-0000F4030000}"/>
              </a:ext>
            </a:extLst>
          </xdr:cNvPr>
          <xdr:cNvSpPr/>
        </xdr:nvSpPr>
        <xdr:spPr>
          <a:xfrm>
            <a:off x="10619284" y="140655553"/>
            <a:ext cx="390525" cy="37147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72" name="Check Box 688" hidden="1">
                <a:extLst>
                  <a:ext uri="{63B3BB69-23CF-44E3-9099-C40C66FF867C}">
                    <a14:compatExt spid="_x0000_s42672"/>
                  </a:ext>
                  <a:ext uri="{FF2B5EF4-FFF2-40B4-BE49-F238E27FC236}">
                    <a16:creationId xmlns:a16="http://schemas.microsoft.com/office/drawing/2014/main" id="{00000000-0008-0000-0400-0000B0A60000}"/>
                  </a:ext>
                </a:extLst>
              </xdr:cNvPr>
              <xdr:cNvSpPr/>
            </xdr:nvSpPr>
            <xdr:spPr bwMode="auto">
              <a:xfrm>
                <a:off x="10705686" y="140663129"/>
                <a:ext cx="342900" cy="3565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75523</xdr:colOff>
      <xdr:row>335</xdr:row>
      <xdr:rowOff>853401</xdr:rowOff>
    </xdr:from>
    <xdr:to>
      <xdr:col>11</xdr:col>
      <xdr:colOff>514350</xdr:colOff>
      <xdr:row>335</xdr:row>
      <xdr:rowOff>1224876</xdr:rowOff>
    </xdr:to>
    <xdr:grpSp>
      <xdr:nvGrpSpPr>
        <xdr:cNvPr id="847" name="Group 846">
          <a:extLst>
            <a:ext uri="{FF2B5EF4-FFF2-40B4-BE49-F238E27FC236}">
              <a16:creationId xmlns:a16="http://schemas.microsoft.com/office/drawing/2014/main" id="{00000000-0008-0000-0400-00004F030000}"/>
            </a:ext>
          </a:extLst>
        </xdr:cNvPr>
        <xdr:cNvGrpSpPr/>
      </xdr:nvGrpSpPr>
      <xdr:grpSpPr>
        <a:xfrm>
          <a:off x="9340750" y="150274674"/>
          <a:ext cx="438827" cy="371475"/>
          <a:chOff x="11149371" y="140655553"/>
          <a:chExt cx="438827" cy="371475"/>
        </a:xfrm>
      </xdr:grpSpPr>
      <xdr:sp macro="" textlink="">
        <xdr:nvSpPr>
          <xdr:cNvPr id="1013" name="Oval 1012">
            <a:extLst>
              <a:ext uri="{FF2B5EF4-FFF2-40B4-BE49-F238E27FC236}">
                <a16:creationId xmlns:a16="http://schemas.microsoft.com/office/drawing/2014/main" id="{00000000-0008-0000-0400-0000F5030000}"/>
              </a:ext>
            </a:extLst>
          </xdr:cNvPr>
          <xdr:cNvSpPr/>
        </xdr:nvSpPr>
        <xdr:spPr>
          <a:xfrm>
            <a:off x="11149371" y="140655553"/>
            <a:ext cx="390525" cy="37147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73" name="Check Box 689" hidden="1">
                <a:extLst>
                  <a:ext uri="{63B3BB69-23CF-44E3-9099-C40C66FF867C}">
                    <a14:compatExt spid="_x0000_s42673"/>
                  </a:ext>
                  <a:ext uri="{FF2B5EF4-FFF2-40B4-BE49-F238E27FC236}">
                    <a16:creationId xmlns:a16="http://schemas.microsoft.com/office/drawing/2014/main" id="{00000000-0008-0000-0400-0000B1A60000}"/>
                  </a:ext>
                </a:extLst>
              </xdr:cNvPr>
              <xdr:cNvSpPr/>
            </xdr:nvSpPr>
            <xdr:spPr bwMode="auto">
              <a:xfrm>
                <a:off x="11245298" y="140663129"/>
                <a:ext cx="342900" cy="3565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67</xdr:row>
      <xdr:rowOff>74127</xdr:rowOff>
    </xdr:from>
    <xdr:to>
      <xdr:col>8</xdr:col>
      <xdr:colOff>533400</xdr:colOff>
      <xdr:row>67</xdr:row>
      <xdr:rowOff>621193</xdr:rowOff>
    </xdr:to>
    <xdr:grpSp>
      <xdr:nvGrpSpPr>
        <xdr:cNvPr id="42901" name="Group 42900">
          <a:extLst>
            <a:ext uri="{FF2B5EF4-FFF2-40B4-BE49-F238E27FC236}">
              <a16:creationId xmlns:a16="http://schemas.microsoft.com/office/drawing/2014/main" id="{00000000-0008-0000-0400-000095A70000}"/>
            </a:ext>
          </a:extLst>
        </xdr:cNvPr>
        <xdr:cNvGrpSpPr/>
      </xdr:nvGrpSpPr>
      <xdr:grpSpPr>
        <a:xfrm>
          <a:off x="7576705" y="18318832"/>
          <a:ext cx="438150" cy="547066"/>
          <a:chOff x="9396620" y="17111453"/>
          <a:chExt cx="438150" cy="547066"/>
        </a:xfrm>
      </xdr:grpSpPr>
      <xdr:sp macro="" textlink="">
        <xdr:nvSpPr>
          <xdr:cNvPr id="1021" name="Oval 1020">
            <a:extLst>
              <a:ext uri="{FF2B5EF4-FFF2-40B4-BE49-F238E27FC236}">
                <a16:creationId xmlns:a16="http://schemas.microsoft.com/office/drawing/2014/main" id="{00000000-0008-0000-0400-0000FD030000}"/>
              </a:ext>
            </a:extLst>
          </xdr:cNvPr>
          <xdr:cNvSpPr/>
        </xdr:nvSpPr>
        <xdr:spPr>
          <a:xfrm>
            <a:off x="9396620" y="17177717"/>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81" name="Check Box 697" hidden="1">
                <a:extLst>
                  <a:ext uri="{63B3BB69-23CF-44E3-9099-C40C66FF867C}">
                    <a14:compatExt spid="_x0000_s42681"/>
                  </a:ext>
                  <a:ext uri="{FF2B5EF4-FFF2-40B4-BE49-F238E27FC236}">
                    <a16:creationId xmlns:a16="http://schemas.microsoft.com/office/drawing/2014/main" id="{00000000-0008-0000-0400-0000B9A60000}"/>
                  </a:ext>
                </a:extLst>
              </xdr:cNvPr>
              <xdr:cNvSpPr/>
            </xdr:nvSpPr>
            <xdr:spPr bwMode="auto">
              <a:xfrm>
                <a:off x="9482345" y="17111453"/>
                <a:ext cx="352425" cy="5470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85725</xdr:colOff>
      <xdr:row>59</xdr:row>
      <xdr:rowOff>76611</xdr:rowOff>
    </xdr:from>
    <xdr:to>
      <xdr:col>8</xdr:col>
      <xdr:colOff>523875</xdr:colOff>
      <xdr:row>59</xdr:row>
      <xdr:rowOff>679171</xdr:rowOff>
    </xdr:to>
    <xdr:grpSp>
      <xdr:nvGrpSpPr>
        <xdr:cNvPr id="332" name="Group 331">
          <a:extLst>
            <a:ext uri="{FF2B5EF4-FFF2-40B4-BE49-F238E27FC236}">
              <a16:creationId xmlns:a16="http://schemas.microsoft.com/office/drawing/2014/main" id="{00000000-0008-0000-0400-00004C010000}"/>
            </a:ext>
          </a:extLst>
        </xdr:cNvPr>
        <xdr:cNvGrpSpPr/>
      </xdr:nvGrpSpPr>
      <xdr:grpSpPr>
        <a:xfrm>
          <a:off x="7567180" y="13454906"/>
          <a:ext cx="438150" cy="602560"/>
          <a:chOff x="9387095" y="13171415"/>
          <a:chExt cx="438150" cy="602560"/>
        </a:xfrm>
      </xdr:grpSpPr>
      <xdr:sp macro="" textlink="">
        <xdr:nvSpPr>
          <xdr:cNvPr id="1023" name="Oval 1022">
            <a:extLst>
              <a:ext uri="{FF2B5EF4-FFF2-40B4-BE49-F238E27FC236}">
                <a16:creationId xmlns:a16="http://schemas.microsoft.com/office/drawing/2014/main" id="{00000000-0008-0000-0400-0000FF030000}"/>
              </a:ext>
            </a:extLst>
          </xdr:cNvPr>
          <xdr:cNvSpPr/>
        </xdr:nvSpPr>
        <xdr:spPr>
          <a:xfrm>
            <a:off x="9387095" y="13279094"/>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82" name="Check Box 698" hidden="1">
                <a:extLst>
                  <a:ext uri="{63B3BB69-23CF-44E3-9099-C40C66FF867C}">
                    <a14:compatExt spid="_x0000_s42682"/>
                  </a:ext>
                  <a:ext uri="{FF2B5EF4-FFF2-40B4-BE49-F238E27FC236}">
                    <a16:creationId xmlns:a16="http://schemas.microsoft.com/office/drawing/2014/main" id="{00000000-0008-0000-0400-0000BAA60000}"/>
                  </a:ext>
                </a:extLst>
              </xdr:cNvPr>
              <xdr:cNvSpPr/>
            </xdr:nvSpPr>
            <xdr:spPr bwMode="auto">
              <a:xfrm>
                <a:off x="9472820" y="13171415"/>
                <a:ext cx="352425" cy="6025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60</xdr:row>
      <xdr:rowOff>86136</xdr:rowOff>
    </xdr:from>
    <xdr:to>
      <xdr:col>8</xdr:col>
      <xdr:colOff>533400</xdr:colOff>
      <xdr:row>60</xdr:row>
      <xdr:rowOff>679171</xdr:rowOff>
    </xdr:to>
    <xdr:grpSp>
      <xdr:nvGrpSpPr>
        <xdr:cNvPr id="325" name="Group 324">
          <a:extLst>
            <a:ext uri="{FF2B5EF4-FFF2-40B4-BE49-F238E27FC236}">
              <a16:creationId xmlns:a16="http://schemas.microsoft.com/office/drawing/2014/main" id="{00000000-0008-0000-0400-000045010000}"/>
            </a:ext>
          </a:extLst>
        </xdr:cNvPr>
        <xdr:cNvGrpSpPr/>
      </xdr:nvGrpSpPr>
      <xdr:grpSpPr>
        <a:xfrm>
          <a:off x="7576705" y="14209113"/>
          <a:ext cx="438150" cy="593035"/>
          <a:chOff x="9396620" y="13926375"/>
          <a:chExt cx="438150" cy="593035"/>
        </a:xfrm>
      </xdr:grpSpPr>
      <xdr:sp macro="" textlink="">
        <xdr:nvSpPr>
          <xdr:cNvPr id="1025" name="Oval 1024">
            <a:extLst>
              <a:ext uri="{FF2B5EF4-FFF2-40B4-BE49-F238E27FC236}">
                <a16:creationId xmlns:a16="http://schemas.microsoft.com/office/drawing/2014/main" id="{00000000-0008-0000-0400-000001040000}"/>
              </a:ext>
            </a:extLst>
          </xdr:cNvPr>
          <xdr:cNvSpPr/>
        </xdr:nvSpPr>
        <xdr:spPr>
          <a:xfrm>
            <a:off x="9396620" y="14009205"/>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83" name="Check Box 699" hidden="1">
                <a:extLst>
                  <a:ext uri="{63B3BB69-23CF-44E3-9099-C40C66FF867C}">
                    <a14:compatExt spid="_x0000_s42683"/>
                  </a:ext>
                  <a:ext uri="{FF2B5EF4-FFF2-40B4-BE49-F238E27FC236}">
                    <a16:creationId xmlns:a16="http://schemas.microsoft.com/office/drawing/2014/main" id="{00000000-0008-0000-0400-0000BBA60000}"/>
                  </a:ext>
                </a:extLst>
              </xdr:cNvPr>
              <xdr:cNvSpPr/>
            </xdr:nvSpPr>
            <xdr:spPr bwMode="auto">
              <a:xfrm>
                <a:off x="9482345" y="13926375"/>
                <a:ext cx="352425" cy="593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61</xdr:row>
      <xdr:rowOff>86136</xdr:rowOff>
    </xdr:from>
    <xdr:to>
      <xdr:col>8</xdr:col>
      <xdr:colOff>533400</xdr:colOff>
      <xdr:row>61</xdr:row>
      <xdr:rowOff>679170</xdr:rowOff>
    </xdr:to>
    <xdr:grpSp>
      <xdr:nvGrpSpPr>
        <xdr:cNvPr id="324" name="Group 323">
          <a:extLst>
            <a:ext uri="{FF2B5EF4-FFF2-40B4-BE49-F238E27FC236}">
              <a16:creationId xmlns:a16="http://schemas.microsoft.com/office/drawing/2014/main" id="{00000000-0008-0000-0400-000044010000}"/>
            </a:ext>
          </a:extLst>
        </xdr:cNvPr>
        <xdr:cNvGrpSpPr/>
      </xdr:nvGrpSpPr>
      <xdr:grpSpPr>
        <a:xfrm>
          <a:off x="7576705" y="14953795"/>
          <a:ext cx="438150" cy="593034"/>
          <a:chOff x="9396620" y="14671810"/>
          <a:chExt cx="438150" cy="593034"/>
        </a:xfrm>
      </xdr:grpSpPr>
      <xdr:sp macro="" textlink="">
        <xdr:nvSpPr>
          <xdr:cNvPr id="1027" name="Oval 1026">
            <a:extLst>
              <a:ext uri="{FF2B5EF4-FFF2-40B4-BE49-F238E27FC236}">
                <a16:creationId xmlns:a16="http://schemas.microsoft.com/office/drawing/2014/main" id="{00000000-0008-0000-0400-000003040000}"/>
              </a:ext>
            </a:extLst>
          </xdr:cNvPr>
          <xdr:cNvSpPr/>
        </xdr:nvSpPr>
        <xdr:spPr>
          <a:xfrm>
            <a:off x="9396620" y="14754640"/>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84" name="Check Box 700" hidden="1">
                <a:extLst>
                  <a:ext uri="{63B3BB69-23CF-44E3-9099-C40C66FF867C}">
                    <a14:compatExt spid="_x0000_s42684"/>
                  </a:ext>
                  <a:ext uri="{FF2B5EF4-FFF2-40B4-BE49-F238E27FC236}">
                    <a16:creationId xmlns:a16="http://schemas.microsoft.com/office/drawing/2014/main" id="{00000000-0008-0000-0400-0000BCA60000}"/>
                  </a:ext>
                </a:extLst>
              </xdr:cNvPr>
              <xdr:cNvSpPr/>
            </xdr:nvSpPr>
            <xdr:spPr bwMode="auto">
              <a:xfrm>
                <a:off x="9482345" y="14671810"/>
                <a:ext cx="352425" cy="5930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62</xdr:row>
      <xdr:rowOff>152400</xdr:rowOff>
    </xdr:from>
    <xdr:to>
      <xdr:col>8</xdr:col>
      <xdr:colOff>533400</xdr:colOff>
      <xdr:row>62</xdr:row>
      <xdr:rowOff>581025</xdr:rowOff>
    </xdr:to>
    <xdr:grpSp>
      <xdr:nvGrpSpPr>
        <xdr:cNvPr id="42909" name="Group 42908">
          <a:extLst>
            <a:ext uri="{FF2B5EF4-FFF2-40B4-BE49-F238E27FC236}">
              <a16:creationId xmlns:a16="http://schemas.microsoft.com/office/drawing/2014/main" id="{00000000-0008-0000-0400-00009DA70000}"/>
            </a:ext>
          </a:extLst>
        </xdr:cNvPr>
        <xdr:cNvGrpSpPr/>
      </xdr:nvGrpSpPr>
      <xdr:grpSpPr>
        <a:xfrm>
          <a:off x="7576705" y="15764741"/>
          <a:ext cx="438150" cy="428625"/>
          <a:chOff x="9396620" y="15483509"/>
          <a:chExt cx="438150" cy="428625"/>
        </a:xfrm>
      </xdr:grpSpPr>
      <xdr:sp macro="" textlink="">
        <xdr:nvSpPr>
          <xdr:cNvPr id="1029" name="Oval 1028">
            <a:extLst>
              <a:ext uri="{FF2B5EF4-FFF2-40B4-BE49-F238E27FC236}">
                <a16:creationId xmlns:a16="http://schemas.microsoft.com/office/drawing/2014/main" id="{00000000-0008-0000-0400-000005040000}"/>
              </a:ext>
            </a:extLst>
          </xdr:cNvPr>
          <xdr:cNvSpPr/>
        </xdr:nvSpPr>
        <xdr:spPr>
          <a:xfrm>
            <a:off x="9396620" y="15500075"/>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85" name="Check Box 701" hidden="1">
                <a:extLst>
                  <a:ext uri="{63B3BB69-23CF-44E3-9099-C40C66FF867C}">
                    <a14:compatExt spid="_x0000_s42685"/>
                  </a:ext>
                  <a:ext uri="{FF2B5EF4-FFF2-40B4-BE49-F238E27FC236}">
                    <a16:creationId xmlns:a16="http://schemas.microsoft.com/office/drawing/2014/main" id="{00000000-0008-0000-0400-0000BDA60000}"/>
                  </a:ext>
                </a:extLst>
              </xdr:cNvPr>
              <xdr:cNvSpPr/>
            </xdr:nvSpPr>
            <xdr:spPr bwMode="auto">
              <a:xfrm>
                <a:off x="9482345" y="15483509"/>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63</xdr:row>
      <xdr:rowOff>152400</xdr:rowOff>
    </xdr:from>
    <xdr:to>
      <xdr:col>8</xdr:col>
      <xdr:colOff>533400</xdr:colOff>
      <xdr:row>63</xdr:row>
      <xdr:rowOff>581025</xdr:rowOff>
    </xdr:to>
    <xdr:grpSp>
      <xdr:nvGrpSpPr>
        <xdr:cNvPr id="42908" name="Group 42907">
          <a:extLst>
            <a:ext uri="{FF2B5EF4-FFF2-40B4-BE49-F238E27FC236}">
              <a16:creationId xmlns:a16="http://schemas.microsoft.com/office/drawing/2014/main" id="{00000000-0008-0000-0400-00009CA70000}"/>
            </a:ext>
          </a:extLst>
        </xdr:cNvPr>
        <xdr:cNvGrpSpPr/>
      </xdr:nvGrpSpPr>
      <xdr:grpSpPr>
        <a:xfrm>
          <a:off x="7576705" y="16509423"/>
          <a:ext cx="438150" cy="428625"/>
          <a:chOff x="9396620" y="16228943"/>
          <a:chExt cx="438150" cy="428625"/>
        </a:xfrm>
      </xdr:grpSpPr>
      <xdr:sp macro="" textlink="">
        <xdr:nvSpPr>
          <xdr:cNvPr id="1031" name="Oval 1030">
            <a:extLst>
              <a:ext uri="{FF2B5EF4-FFF2-40B4-BE49-F238E27FC236}">
                <a16:creationId xmlns:a16="http://schemas.microsoft.com/office/drawing/2014/main" id="{00000000-0008-0000-0400-000007040000}"/>
              </a:ext>
            </a:extLst>
          </xdr:cNvPr>
          <xdr:cNvSpPr/>
        </xdr:nvSpPr>
        <xdr:spPr>
          <a:xfrm>
            <a:off x="9396620" y="16245509"/>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86" name="Check Box 702" hidden="1">
                <a:extLst>
                  <a:ext uri="{63B3BB69-23CF-44E3-9099-C40C66FF867C}">
                    <a14:compatExt spid="_x0000_s42686"/>
                  </a:ext>
                  <a:ext uri="{FF2B5EF4-FFF2-40B4-BE49-F238E27FC236}">
                    <a16:creationId xmlns:a16="http://schemas.microsoft.com/office/drawing/2014/main" id="{00000000-0008-0000-0400-0000BEA60000}"/>
                  </a:ext>
                </a:extLst>
              </xdr:cNvPr>
              <xdr:cNvSpPr/>
            </xdr:nvSpPr>
            <xdr:spPr bwMode="auto">
              <a:xfrm>
                <a:off x="9482345" y="16228943"/>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68</xdr:row>
      <xdr:rowOff>152400</xdr:rowOff>
    </xdr:from>
    <xdr:to>
      <xdr:col>8</xdr:col>
      <xdr:colOff>533400</xdr:colOff>
      <xdr:row>68</xdr:row>
      <xdr:rowOff>581025</xdr:rowOff>
    </xdr:to>
    <xdr:grpSp>
      <xdr:nvGrpSpPr>
        <xdr:cNvPr id="42900" name="Group 42899">
          <a:extLst>
            <a:ext uri="{FF2B5EF4-FFF2-40B4-BE49-F238E27FC236}">
              <a16:creationId xmlns:a16="http://schemas.microsoft.com/office/drawing/2014/main" id="{00000000-0008-0000-0400-000094A70000}"/>
            </a:ext>
          </a:extLst>
        </xdr:cNvPr>
        <xdr:cNvGrpSpPr/>
      </xdr:nvGrpSpPr>
      <xdr:grpSpPr>
        <a:xfrm>
          <a:off x="7576705" y="19063855"/>
          <a:ext cx="438150" cy="428625"/>
          <a:chOff x="9396620" y="17860617"/>
          <a:chExt cx="438150" cy="428625"/>
        </a:xfrm>
      </xdr:grpSpPr>
      <xdr:sp macro="" textlink="">
        <xdr:nvSpPr>
          <xdr:cNvPr id="1033" name="Oval 1032">
            <a:extLst>
              <a:ext uri="{FF2B5EF4-FFF2-40B4-BE49-F238E27FC236}">
                <a16:creationId xmlns:a16="http://schemas.microsoft.com/office/drawing/2014/main" id="{00000000-0008-0000-0400-000009040000}"/>
              </a:ext>
            </a:extLst>
          </xdr:cNvPr>
          <xdr:cNvSpPr/>
        </xdr:nvSpPr>
        <xdr:spPr>
          <a:xfrm>
            <a:off x="9396620" y="17877183"/>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87" name="Check Box 703" hidden="1">
                <a:extLst>
                  <a:ext uri="{63B3BB69-23CF-44E3-9099-C40C66FF867C}">
                    <a14:compatExt spid="_x0000_s42687"/>
                  </a:ext>
                  <a:ext uri="{FF2B5EF4-FFF2-40B4-BE49-F238E27FC236}">
                    <a16:creationId xmlns:a16="http://schemas.microsoft.com/office/drawing/2014/main" id="{00000000-0008-0000-0400-0000BFA60000}"/>
                  </a:ext>
                </a:extLst>
              </xdr:cNvPr>
              <xdr:cNvSpPr/>
            </xdr:nvSpPr>
            <xdr:spPr bwMode="auto">
              <a:xfrm>
                <a:off x="9482345" y="17860617"/>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85725</xdr:colOff>
      <xdr:row>69</xdr:row>
      <xdr:rowOff>125891</xdr:rowOff>
    </xdr:from>
    <xdr:to>
      <xdr:col>8</xdr:col>
      <xdr:colOff>523875</xdr:colOff>
      <xdr:row>69</xdr:row>
      <xdr:rowOff>853104</xdr:rowOff>
    </xdr:to>
    <xdr:grpSp>
      <xdr:nvGrpSpPr>
        <xdr:cNvPr id="42893" name="Group 42892">
          <a:extLst>
            <a:ext uri="{FF2B5EF4-FFF2-40B4-BE49-F238E27FC236}">
              <a16:creationId xmlns:a16="http://schemas.microsoft.com/office/drawing/2014/main" id="{00000000-0008-0000-0400-00008DA70000}"/>
            </a:ext>
          </a:extLst>
        </xdr:cNvPr>
        <xdr:cNvGrpSpPr/>
      </xdr:nvGrpSpPr>
      <xdr:grpSpPr>
        <a:xfrm>
          <a:off x="7567180" y="19678118"/>
          <a:ext cx="438150" cy="727213"/>
          <a:chOff x="9387095" y="18471869"/>
          <a:chExt cx="438150" cy="727213"/>
        </a:xfrm>
      </xdr:grpSpPr>
      <xdr:sp macro="" textlink="">
        <xdr:nvSpPr>
          <xdr:cNvPr id="1035" name="Oval 1034">
            <a:extLst>
              <a:ext uri="{FF2B5EF4-FFF2-40B4-BE49-F238E27FC236}">
                <a16:creationId xmlns:a16="http://schemas.microsoft.com/office/drawing/2014/main" id="{00000000-0008-0000-0400-00000B040000}"/>
              </a:ext>
            </a:extLst>
          </xdr:cNvPr>
          <xdr:cNvSpPr/>
        </xdr:nvSpPr>
        <xdr:spPr>
          <a:xfrm>
            <a:off x="9387095" y="18629244"/>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88" name="Check Box 704" hidden="1">
                <a:extLst>
                  <a:ext uri="{63B3BB69-23CF-44E3-9099-C40C66FF867C}">
                    <a14:compatExt spid="_x0000_s42688"/>
                  </a:ext>
                  <a:ext uri="{FF2B5EF4-FFF2-40B4-BE49-F238E27FC236}">
                    <a16:creationId xmlns:a16="http://schemas.microsoft.com/office/drawing/2014/main" id="{00000000-0008-0000-0400-0000C0A60000}"/>
                  </a:ext>
                </a:extLst>
              </xdr:cNvPr>
              <xdr:cNvSpPr/>
            </xdr:nvSpPr>
            <xdr:spPr bwMode="auto">
              <a:xfrm>
                <a:off x="9472820" y="18471869"/>
                <a:ext cx="352425" cy="7272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74</xdr:row>
      <xdr:rowOff>142875</xdr:rowOff>
    </xdr:from>
    <xdr:to>
      <xdr:col>8</xdr:col>
      <xdr:colOff>513108</xdr:colOff>
      <xdr:row>74</xdr:row>
      <xdr:rowOff>533400</xdr:rowOff>
    </xdr:to>
    <xdr:grpSp>
      <xdr:nvGrpSpPr>
        <xdr:cNvPr id="42890" name="Group 42889">
          <a:extLst>
            <a:ext uri="{FF2B5EF4-FFF2-40B4-BE49-F238E27FC236}">
              <a16:creationId xmlns:a16="http://schemas.microsoft.com/office/drawing/2014/main" id="{00000000-0008-0000-0400-00008AA70000}"/>
            </a:ext>
          </a:extLst>
        </xdr:cNvPr>
        <xdr:cNvGrpSpPr/>
      </xdr:nvGrpSpPr>
      <xdr:grpSpPr>
        <a:xfrm>
          <a:off x="7548130" y="22543943"/>
          <a:ext cx="446433" cy="390525"/>
          <a:chOff x="9368045" y="20609201"/>
          <a:chExt cx="446433" cy="390525"/>
        </a:xfrm>
      </xdr:grpSpPr>
      <xdr:sp macro="" textlink="">
        <xdr:nvSpPr>
          <xdr:cNvPr id="1051" name="Oval 1050">
            <a:extLst>
              <a:ext uri="{FF2B5EF4-FFF2-40B4-BE49-F238E27FC236}">
                <a16:creationId xmlns:a16="http://schemas.microsoft.com/office/drawing/2014/main" id="{00000000-0008-0000-0400-00001B040000}"/>
              </a:ext>
            </a:extLst>
          </xdr:cNvPr>
          <xdr:cNvSpPr/>
        </xdr:nvSpPr>
        <xdr:spPr>
          <a:xfrm>
            <a:off x="9368045" y="20609201"/>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96" name="Check Box 712" hidden="1">
                <a:extLst>
                  <a:ext uri="{63B3BB69-23CF-44E3-9099-C40C66FF867C}">
                    <a14:compatExt spid="_x0000_s42696"/>
                  </a:ext>
                  <a:ext uri="{FF2B5EF4-FFF2-40B4-BE49-F238E27FC236}">
                    <a16:creationId xmlns:a16="http://schemas.microsoft.com/office/drawing/2014/main" id="{00000000-0008-0000-0400-0000C8A60000}"/>
                  </a:ext>
                </a:extLst>
              </xdr:cNvPr>
              <xdr:cNvSpPr/>
            </xdr:nvSpPr>
            <xdr:spPr bwMode="auto">
              <a:xfrm>
                <a:off x="9462053" y="20615000"/>
                <a:ext cx="352425" cy="3482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75</xdr:row>
      <xdr:rowOff>115542</xdr:rowOff>
    </xdr:from>
    <xdr:to>
      <xdr:col>8</xdr:col>
      <xdr:colOff>504825</xdr:colOff>
      <xdr:row>75</xdr:row>
      <xdr:rowOff>579782</xdr:rowOff>
    </xdr:to>
    <xdr:grpSp>
      <xdr:nvGrpSpPr>
        <xdr:cNvPr id="42887" name="Group 42886">
          <a:extLst>
            <a:ext uri="{FF2B5EF4-FFF2-40B4-BE49-F238E27FC236}">
              <a16:creationId xmlns:a16="http://schemas.microsoft.com/office/drawing/2014/main" id="{00000000-0008-0000-0400-000087A70000}"/>
            </a:ext>
          </a:extLst>
        </xdr:cNvPr>
        <xdr:cNvGrpSpPr/>
      </xdr:nvGrpSpPr>
      <xdr:grpSpPr>
        <a:xfrm>
          <a:off x="7548130" y="23105428"/>
          <a:ext cx="438150" cy="464240"/>
          <a:chOff x="9368045" y="21169933"/>
          <a:chExt cx="438150" cy="464240"/>
        </a:xfrm>
      </xdr:grpSpPr>
      <xdr:sp macro="" textlink="">
        <xdr:nvSpPr>
          <xdr:cNvPr id="1053" name="Oval 1052">
            <a:extLst>
              <a:ext uri="{FF2B5EF4-FFF2-40B4-BE49-F238E27FC236}">
                <a16:creationId xmlns:a16="http://schemas.microsoft.com/office/drawing/2014/main" id="{00000000-0008-0000-0400-00001D040000}"/>
              </a:ext>
            </a:extLst>
          </xdr:cNvPr>
          <xdr:cNvSpPr/>
        </xdr:nvSpPr>
        <xdr:spPr>
          <a:xfrm>
            <a:off x="9368045" y="21197266"/>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97" name="Check Box 713" hidden="1">
                <a:extLst>
                  <a:ext uri="{63B3BB69-23CF-44E3-9099-C40C66FF867C}">
                    <a14:compatExt spid="_x0000_s42697"/>
                  </a:ext>
                  <a:ext uri="{FF2B5EF4-FFF2-40B4-BE49-F238E27FC236}">
                    <a16:creationId xmlns:a16="http://schemas.microsoft.com/office/drawing/2014/main" id="{00000000-0008-0000-0400-0000C9A60000}"/>
                  </a:ext>
                </a:extLst>
              </xdr:cNvPr>
              <xdr:cNvSpPr/>
            </xdr:nvSpPr>
            <xdr:spPr bwMode="auto">
              <a:xfrm>
                <a:off x="9453770" y="21169933"/>
                <a:ext cx="352425" cy="4642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76</xdr:row>
      <xdr:rowOff>142875</xdr:rowOff>
    </xdr:from>
    <xdr:to>
      <xdr:col>8</xdr:col>
      <xdr:colOff>513108</xdr:colOff>
      <xdr:row>76</xdr:row>
      <xdr:rowOff>533400</xdr:rowOff>
    </xdr:to>
    <xdr:grpSp>
      <xdr:nvGrpSpPr>
        <xdr:cNvPr id="42782" name="Group 42781">
          <a:extLst>
            <a:ext uri="{FF2B5EF4-FFF2-40B4-BE49-F238E27FC236}">
              <a16:creationId xmlns:a16="http://schemas.microsoft.com/office/drawing/2014/main" id="{00000000-0008-0000-0400-00001EA70000}"/>
            </a:ext>
          </a:extLst>
        </xdr:cNvPr>
        <xdr:cNvGrpSpPr/>
      </xdr:nvGrpSpPr>
      <xdr:grpSpPr>
        <a:xfrm>
          <a:off x="7548130" y="23721580"/>
          <a:ext cx="446433" cy="390525"/>
          <a:chOff x="9368045" y="21785332"/>
          <a:chExt cx="446433" cy="390525"/>
        </a:xfrm>
      </xdr:grpSpPr>
      <xdr:sp macro="" textlink="">
        <xdr:nvSpPr>
          <xdr:cNvPr id="1057" name="Oval 1056">
            <a:extLst>
              <a:ext uri="{FF2B5EF4-FFF2-40B4-BE49-F238E27FC236}">
                <a16:creationId xmlns:a16="http://schemas.microsoft.com/office/drawing/2014/main" id="{00000000-0008-0000-0400-000021040000}"/>
              </a:ext>
            </a:extLst>
          </xdr:cNvPr>
          <xdr:cNvSpPr/>
        </xdr:nvSpPr>
        <xdr:spPr>
          <a:xfrm>
            <a:off x="9368045" y="21785332"/>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99" name="Check Box 715" hidden="1">
                <a:extLst>
                  <a:ext uri="{63B3BB69-23CF-44E3-9099-C40C66FF867C}">
                    <a14:compatExt spid="_x0000_s42699"/>
                  </a:ext>
                  <a:ext uri="{FF2B5EF4-FFF2-40B4-BE49-F238E27FC236}">
                    <a16:creationId xmlns:a16="http://schemas.microsoft.com/office/drawing/2014/main" id="{00000000-0008-0000-0400-0000CBA60000}"/>
                  </a:ext>
                </a:extLst>
              </xdr:cNvPr>
              <xdr:cNvSpPr/>
            </xdr:nvSpPr>
            <xdr:spPr bwMode="auto">
              <a:xfrm>
                <a:off x="9462053" y="21799414"/>
                <a:ext cx="352425" cy="3482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77</xdr:row>
      <xdr:rowOff>123825</xdr:rowOff>
    </xdr:from>
    <xdr:to>
      <xdr:col>8</xdr:col>
      <xdr:colOff>504825</xdr:colOff>
      <xdr:row>77</xdr:row>
      <xdr:rowOff>552450</xdr:rowOff>
    </xdr:to>
    <xdr:grpSp>
      <xdr:nvGrpSpPr>
        <xdr:cNvPr id="42781" name="Group 42780">
          <a:extLst>
            <a:ext uri="{FF2B5EF4-FFF2-40B4-BE49-F238E27FC236}">
              <a16:creationId xmlns:a16="http://schemas.microsoft.com/office/drawing/2014/main" id="{00000000-0008-0000-0400-00001DA70000}"/>
            </a:ext>
          </a:extLst>
        </xdr:cNvPr>
        <xdr:cNvGrpSpPr/>
      </xdr:nvGrpSpPr>
      <xdr:grpSpPr>
        <a:xfrm>
          <a:off x="7548130" y="24291348"/>
          <a:ext cx="438150" cy="428625"/>
          <a:chOff x="9368045" y="22354347"/>
          <a:chExt cx="438150" cy="428625"/>
        </a:xfrm>
      </xdr:grpSpPr>
      <xdr:sp macro="" textlink="">
        <xdr:nvSpPr>
          <xdr:cNvPr id="1059" name="Oval 1058">
            <a:extLst>
              <a:ext uri="{FF2B5EF4-FFF2-40B4-BE49-F238E27FC236}">
                <a16:creationId xmlns:a16="http://schemas.microsoft.com/office/drawing/2014/main" id="{00000000-0008-0000-0400-000023040000}"/>
              </a:ext>
            </a:extLst>
          </xdr:cNvPr>
          <xdr:cNvSpPr/>
        </xdr:nvSpPr>
        <xdr:spPr>
          <a:xfrm>
            <a:off x="9368045" y="22373397"/>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00" name="Check Box 716" hidden="1">
                <a:extLst>
                  <a:ext uri="{63B3BB69-23CF-44E3-9099-C40C66FF867C}">
                    <a14:compatExt spid="_x0000_s42700"/>
                  </a:ext>
                  <a:ext uri="{FF2B5EF4-FFF2-40B4-BE49-F238E27FC236}">
                    <a16:creationId xmlns:a16="http://schemas.microsoft.com/office/drawing/2014/main" id="{00000000-0008-0000-0400-0000CCA60000}"/>
                  </a:ext>
                </a:extLst>
              </xdr:cNvPr>
              <xdr:cNvSpPr/>
            </xdr:nvSpPr>
            <xdr:spPr bwMode="auto">
              <a:xfrm>
                <a:off x="9453770" y="22354347"/>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78</xdr:row>
      <xdr:rowOff>123825</xdr:rowOff>
    </xdr:from>
    <xdr:to>
      <xdr:col>8</xdr:col>
      <xdr:colOff>504825</xdr:colOff>
      <xdr:row>78</xdr:row>
      <xdr:rowOff>552450</xdr:rowOff>
    </xdr:to>
    <xdr:grpSp>
      <xdr:nvGrpSpPr>
        <xdr:cNvPr id="42746" name="Group 42745">
          <a:extLst>
            <a:ext uri="{FF2B5EF4-FFF2-40B4-BE49-F238E27FC236}">
              <a16:creationId xmlns:a16="http://schemas.microsoft.com/office/drawing/2014/main" id="{00000000-0008-0000-0400-0000FAA60000}"/>
            </a:ext>
          </a:extLst>
        </xdr:cNvPr>
        <xdr:cNvGrpSpPr/>
      </xdr:nvGrpSpPr>
      <xdr:grpSpPr>
        <a:xfrm>
          <a:off x="7548130" y="24880166"/>
          <a:ext cx="438150" cy="428625"/>
          <a:chOff x="9368045" y="22942412"/>
          <a:chExt cx="438150" cy="428625"/>
        </a:xfrm>
      </xdr:grpSpPr>
      <xdr:sp macro="" textlink="">
        <xdr:nvSpPr>
          <xdr:cNvPr id="1061" name="Oval 1060">
            <a:extLst>
              <a:ext uri="{FF2B5EF4-FFF2-40B4-BE49-F238E27FC236}">
                <a16:creationId xmlns:a16="http://schemas.microsoft.com/office/drawing/2014/main" id="{00000000-0008-0000-0400-000025040000}"/>
              </a:ext>
            </a:extLst>
          </xdr:cNvPr>
          <xdr:cNvSpPr/>
        </xdr:nvSpPr>
        <xdr:spPr>
          <a:xfrm>
            <a:off x="9368045" y="22961462"/>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01" name="Check Box 717" hidden="1">
                <a:extLst>
                  <a:ext uri="{63B3BB69-23CF-44E3-9099-C40C66FF867C}">
                    <a14:compatExt spid="_x0000_s42701"/>
                  </a:ext>
                  <a:ext uri="{FF2B5EF4-FFF2-40B4-BE49-F238E27FC236}">
                    <a16:creationId xmlns:a16="http://schemas.microsoft.com/office/drawing/2014/main" id="{00000000-0008-0000-0400-0000CDA60000}"/>
                  </a:ext>
                </a:extLst>
              </xdr:cNvPr>
              <xdr:cNvSpPr/>
            </xdr:nvSpPr>
            <xdr:spPr bwMode="auto">
              <a:xfrm>
                <a:off x="9453770" y="22942412"/>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79</xdr:row>
      <xdr:rowOff>123825</xdr:rowOff>
    </xdr:from>
    <xdr:to>
      <xdr:col>8</xdr:col>
      <xdr:colOff>504825</xdr:colOff>
      <xdr:row>79</xdr:row>
      <xdr:rowOff>552450</xdr:rowOff>
    </xdr:to>
    <xdr:grpSp>
      <xdr:nvGrpSpPr>
        <xdr:cNvPr id="42745" name="Group 42744">
          <a:extLst>
            <a:ext uri="{FF2B5EF4-FFF2-40B4-BE49-F238E27FC236}">
              <a16:creationId xmlns:a16="http://schemas.microsoft.com/office/drawing/2014/main" id="{00000000-0008-0000-0400-0000F9A60000}"/>
            </a:ext>
          </a:extLst>
        </xdr:cNvPr>
        <xdr:cNvGrpSpPr/>
      </xdr:nvGrpSpPr>
      <xdr:grpSpPr>
        <a:xfrm>
          <a:off x="7548130" y="25468984"/>
          <a:ext cx="438150" cy="428625"/>
          <a:chOff x="9368045" y="23530477"/>
          <a:chExt cx="438150" cy="428625"/>
        </a:xfrm>
      </xdr:grpSpPr>
      <xdr:sp macro="" textlink="">
        <xdr:nvSpPr>
          <xdr:cNvPr id="1063" name="Oval 1062">
            <a:extLst>
              <a:ext uri="{FF2B5EF4-FFF2-40B4-BE49-F238E27FC236}">
                <a16:creationId xmlns:a16="http://schemas.microsoft.com/office/drawing/2014/main" id="{00000000-0008-0000-0400-000027040000}"/>
              </a:ext>
            </a:extLst>
          </xdr:cNvPr>
          <xdr:cNvSpPr/>
        </xdr:nvSpPr>
        <xdr:spPr>
          <a:xfrm>
            <a:off x="9368045" y="23549527"/>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02" name="Check Box 718" hidden="1">
                <a:extLst>
                  <a:ext uri="{63B3BB69-23CF-44E3-9099-C40C66FF867C}">
                    <a14:compatExt spid="_x0000_s42702"/>
                  </a:ext>
                  <a:ext uri="{FF2B5EF4-FFF2-40B4-BE49-F238E27FC236}">
                    <a16:creationId xmlns:a16="http://schemas.microsoft.com/office/drawing/2014/main" id="{00000000-0008-0000-0400-0000CEA60000}"/>
                  </a:ext>
                </a:extLst>
              </xdr:cNvPr>
              <xdr:cNvSpPr/>
            </xdr:nvSpPr>
            <xdr:spPr bwMode="auto">
              <a:xfrm>
                <a:off x="9453770" y="23530477"/>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80</xdr:row>
      <xdr:rowOff>123825</xdr:rowOff>
    </xdr:from>
    <xdr:to>
      <xdr:col>8</xdr:col>
      <xdr:colOff>504825</xdr:colOff>
      <xdr:row>80</xdr:row>
      <xdr:rowOff>552450</xdr:rowOff>
    </xdr:to>
    <xdr:grpSp>
      <xdr:nvGrpSpPr>
        <xdr:cNvPr id="42712" name="Group 42711">
          <a:extLst>
            <a:ext uri="{FF2B5EF4-FFF2-40B4-BE49-F238E27FC236}">
              <a16:creationId xmlns:a16="http://schemas.microsoft.com/office/drawing/2014/main" id="{00000000-0008-0000-0400-0000D8A60000}"/>
            </a:ext>
          </a:extLst>
        </xdr:cNvPr>
        <xdr:cNvGrpSpPr/>
      </xdr:nvGrpSpPr>
      <xdr:grpSpPr>
        <a:xfrm>
          <a:off x="7548130" y="26057802"/>
          <a:ext cx="438150" cy="428625"/>
          <a:chOff x="9368045" y="24118542"/>
          <a:chExt cx="438150" cy="428625"/>
        </a:xfrm>
      </xdr:grpSpPr>
      <xdr:sp macro="" textlink="">
        <xdr:nvSpPr>
          <xdr:cNvPr id="1065" name="Oval 1064">
            <a:extLst>
              <a:ext uri="{FF2B5EF4-FFF2-40B4-BE49-F238E27FC236}">
                <a16:creationId xmlns:a16="http://schemas.microsoft.com/office/drawing/2014/main" id="{00000000-0008-0000-0400-000029040000}"/>
              </a:ext>
            </a:extLst>
          </xdr:cNvPr>
          <xdr:cNvSpPr/>
        </xdr:nvSpPr>
        <xdr:spPr>
          <a:xfrm>
            <a:off x="9368045" y="24137592"/>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03" name="Check Box 719" hidden="1">
                <a:extLst>
                  <a:ext uri="{63B3BB69-23CF-44E3-9099-C40C66FF867C}">
                    <a14:compatExt spid="_x0000_s42703"/>
                  </a:ext>
                  <a:ext uri="{FF2B5EF4-FFF2-40B4-BE49-F238E27FC236}">
                    <a16:creationId xmlns:a16="http://schemas.microsoft.com/office/drawing/2014/main" id="{00000000-0008-0000-0400-0000CFA60000}"/>
                  </a:ext>
                </a:extLst>
              </xdr:cNvPr>
              <xdr:cNvSpPr/>
            </xdr:nvSpPr>
            <xdr:spPr bwMode="auto">
              <a:xfrm>
                <a:off x="9453770" y="24118542"/>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81</xdr:row>
      <xdr:rowOff>123825</xdr:rowOff>
    </xdr:from>
    <xdr:to>
      <xdr:col>8</xdr:col>
      <xdr:colOff>504825</xdr:colOff>
      <xdr:row>81</xdr:row>
      <xdr:rowOff>552450</xdr:rowOff>
    </xdr:to>
    <xdr:grpSp>
      <xdr:nvGrpSpPr>
        <xdr:cNvPr id="42690" name="Group 42689">
          <a:extLst>
            <a:ext uri="{FF2B5EF4-FFF2-40B4-BE49-F238E27FC236}">
              <a16:creationId xmlns:a16="http://schemas.microsoft.com/office/drawing/2014/main" id="{00000000-0008-0000-0400-0000C2A60000}"/>
            </a:ext>
          </a:extLst>
        </xdr:cNvPr>
        <xdr:cNvGrpSpPr/>
      </xdr:nvGrpSpPr>
      <xdr:grpSpPr>
        <a:xfrm>
          <a:off x="7548130" y="26646620"/>
          <a:ext cx="438150" cy="428625"/>
          <a:chOff x="9368045" y="24706608"/>
          <a:chExt cx="438150" cy="428625"/>
        </a:xfrm>
      </xdr:grpSpPr>
      <xdr:sp macro="" textlink="">
        <xdr:nvSpPr>
          <xdr:cNvPr id="1067" name="Oval 1066">
            <a:extLst>
              <a:ext uri="{FF2B5EF4-FFF2-40B4-BE49-F238E27FC236}">
                <a16:creationId xmlns:a16="http://schemas.microsoft.com/office/drawing/2014/main" id="{00000000-0008-0000-0400-00002B040000}"/>
              </a:ext>
            </a:extLst>
          </xdr:cNvPr>
          <xdr:cNvSpPr/>
        </xdr:nvSpPr>
        <xdr:spPr>
          <a:xfrm>
            <a:off x="9368045" y="24725658"/>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04" name="Check Box 720" hidden="1">
                <a:extLst>
                  <a:ext uri="{63B3BB69-23CF-44E3-9099-C40C66FF867C}">
                    <a14:compatExt spid="_x0000_s42704"/>
                  </a:ext>
                  <a:ext uri="{FF2B5EF4-FFF2-40B4-BE49-F238E27FC236}">
                    <a16:creationId xmlns:a16="http://schemas.microsoft.com/office/drawing/2014/main" id="{00000000-0008-0000-0400-0000D0A60000}"/>
                  </a:ext>
                </a:extLst>
              </xdr:cNvPr>
              <xdr:cNvSpPr/>
            </xdr:nvSpPr>
            <xdr:spPr bwMode="auto">
              <a:xfrm>
                <a:off x="9453770" y="24706608"/>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82</xdr:row>
      <xdr:rowOff>123825</xdr:rowOff>
    </xdr:from>
    <xdr:to>
      <xdr:col>8</xdr:col>
      <xdr:colOff>504825</xdr:colOff>
      <xdr:row>82</xdr:row>
      <xdr:rowOff>552450</xdr:rowOff>
    </xdr:to>
    <xdr:grpSp>
      <xdr:nvGrpSpPr>
        <xdr:cNvPr id="42689" name="Group 42688">
          <a:extLst>
            <a:ext uri="{FF2B5EF4-FFF2-40B4-BE49-F238E27FC236}">
              <a16:creationId xmlns:a16="http://schemas.microsoft.com/office/drawing/2014/main" id="{00000000-0008-0000-0400-0000C1A60000}"/>
            </a:ext>
          </a:extLst>
        </xdr:cNvPr>
        <xdr:cNvGrpSpPr/>
      </xdr:nvGrpSpPr>
      <xdr:grpSpPr>
        <a:xfrm>
          <a:off x="7548130" y="27235439"/>
          <a:ext cx="438150" cy="428625"/>
          <a:chOff x="9368045" y="25294673"/>
          <a:chExt cx="438150" cy="428625"/>
        </a:xfrm>
      </xdr:grpSpPr>
      <xdr:sp macro="" textlink="">
        <xdr:nvSpPr>
          <xdr:cNvPr id="1069" name="Oval 1068">
            <a:extLst>
              <a:ext uri="{FF2B5EF4-FFF2-40B4-BE49-F238E27FC236}">
                <a16:creationId xmlns:a16="http://schemas.microsoft.com/office/drawing/2014/main" id="{00000000-0008-0000-0400-00002D040000}"/>
              </a:ext>
            </a:extLst>
          </xdr:cNvPr>
          <xdr:cNvSpPr/>
        </xdr:nvSpPr>
        <xdr:spPr>
          <a:xfrm>
            <a:off x="9368045" y="25313723"/>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05" name="Check Box 721" hidden="1">
                <a:extLst>
                  <a:ext uri="{63B3BB69-23CF-44E3-9099-C40C66FF867C}">
                    <a14:compatExt spid="_x0000_s42705"/>
                  </a:ext>
                  <a:ext uri="{FF2B5EF4-FFF2-40B4-BE49-F238E27FC236}">
                    <a16:creationId xmlns:a16="http://schemas.microsoft.com/office/drawing/2014/main" id="{00000000-0008-0000-0400-0000D1A60000}"/>
                  </a:ext>
                </a:extLst>
              </xdr:cNvPr>
              <xdr:cNvSpPr/>
            </xdr:nvSpPr>
            <xdr:spPr bwMode="auto">
              <a:xfrm>
                <a:off x="9453770" y="25294673"/>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83</xdr:row>
      <xdr:rowOff>123825</xdr:rowOff>
    </xdr:from>
    <xdr:to>
      <xdr:col>8</xdr:col>
      <xdr:colOff>504825</xdr:colOff>
      <xdr:row>83</xdr:row>
      <xdr:rowOff>552450</xdr:rowOff>
    </xdr:to>
    <xdr:grpSp>
      <xdr:nvGrpSpPr>
        <xdr:cNvPr id="42674" name="Group 42673">
          <a:extLst>
            <a:ext uri="{FF2B5EF4-FFF2-40B4-BE49-F238E27FC236}">
              <a16:creationId xmlns:a16="http://schemas.microsoft.com/office/drawing/2014/main" id="{00000000-0008-0000-0400-0000B2A60000}"/>
            </a:ext>
          </a:extLst>
        </xdr:cNvPr>
        <xdr:cNvGrpSpPr/>
      </xdr:nvGrpSpPr>
      <xdr:grpSpPr>
        <a:xfrm>
          <a:off x="7548130" y="27824257"/>
          <a:ext cx="438150" cy="428625"/>
          <a:chOff x="9368045" y="25882738"/>
          <a:chExt cx="438150" cy="428625"/>
        </a:xfrm>
      </xdr:grpSpPr>
      <xdr:sp macro="" textlink="">
        <xdr:nvSpPr>
          <xdr:cNvPr id="1071" name="Oval 1070">
            <a:extLst>
              <a:ext uri="{FF2B5EF4-FFF2-40B4-BE49-F238E27FC236}">
                <a16:creationId xmlns:a16="http://schemas.microsoft.com/office/drawing/2014/main" id="{00000000-0008-0000-0400-00002F040000}"/>
              </a:ext>
            </a:extLst>
          </xdr:cNvPr>
          <xdr:cNvSpPr/>
        </xdr:nvSpPr>
        <xdr:spPr>
          <a:xfrm>
            <a:off x="9368045" y="25901788"/>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06" name="Check Box 722" hidden="1">
                <a:extLst>
                  <a:ext uri="{63B3BB69-23CF-44E3-9099-C40C66FF867C}">
                    <a14:compatExt spid="_x0000_s42706"/>
                  </a:ext>
                  <a:ext uri="{FF2B5EF4-FFF2-40B4-BE49-F238E27FC236}">
                    <a16:creationId xmlns:a16="http://schemas.microsoft.com/office/drawing/2014/main" id="{00000000-0008-0000-0400-0000D2A60000}"/>
                  </a:ext>
                </a:extLst>
              </xdr:cNvPr>
              <xdr:cNvSpPr/>
            </xdr:nvSpPr>
            <xdr:spPr bwMode="auto">
              <a:xfrm>
                <a:off x="9453770" y="25882738"/>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84</xdr:row>
      <xdr:rowOff>123825</xdr:rowOff>
    </xdr:from>
    <xdr:to>
      <xdr:col>8</xdr:col>
      <xdr:colOff>504825</xdr:colOff>
      <xdr:row>84</xdr:row>
      <xdr:rowOff>552450</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7548130" y="28413075"/>
          <a:ext cx="438150" cy="428625"/>
          <a:chOff x="9368045" y="26470803"/>
          <a:chExt cx="438150" cy="428625"/>
        </a:xfrm>
      </xdr:grpSpPr>
      <xdr:sp macro="" textlink="">
        <xdr:nvSpPr>
          <xdr:cNvPr id="1073" name="Oval 1072">
            <a:extLst>
              <a:ext uri="{FF2B5EF4-FFF2-40B4-BE49-F238E27FC236}">
                <a16:creationId xmlns:a16="http://schemas.microsoft.com/office/drawing/2014/main" id="{00000000-0008-0000-0400-000031040000}"/>
              </a:ext>
            </a:extLst>
          </xdr:cNvPr>
          <xdr:cNvSpPr/>
        </xdr:nvSpPr>
        <xdr:spPr>
          <a:xfrm>
            <a:off x="9368045" y="26489853"/>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07" name="Check Box 723" hidden="1">
                <a:extLst>
                  <a:ext uri="{63B3BB69-23CF-44E3-9099-C40C66FF867C}">
                    <a14:compatExt spid="_x0000_s42707"/>
                  </a:ext>
                  <a:ext uri="{FF2B5EF4-FFF2-40B4-BE49-F238E27FC236}">
                    <a16:creationId xmlns:a16="http://schemas.microsoft.com/office/drawing/2014/main" id="{00000000-0008-0000-0400-0000D3A60000}"/>
                  </a:ext>
                </a:extLst>
              </xdr:cNvPr>
              <xdr:cNvSpPr/>
            </xdr:nvSpPr>
            <xdr:spPr bwMode="auto">
              <a:xfrm>
                <a:off x="9453770" y="26470803"/>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85</xdr:row>
      <xdr:rowOff>123825</xdr:rowOff>
    </xdr:from>
    <xdr:to>
      <xdr:col>8</xdr:col>
      <xdr:colOff>504825</xdr:colOff>
      <xdr:row>85</xdr:row>
      <xdr:rowOff>552450</xdr:rowOff>
    </xdr:to>
    <xdr:grpSp>
      <xdr:nvGrpSpPr>
        <xdr:cNvPr id="24" name="Group 23">
          <a:extLst>
            <a:ext uri="{FF2B5EF4-FFF2-40B4-BE49-F238E27FC236}">
              <a16:creationId xmlns:a16="http://schemas.microsoft.com/office/drawing/2014/main" id="{00000000-0008-0000-0400-000018000000}"/>
            </a:ext>
          </a:extLst>
        </xdr:cNvPr>
        <xdr:cNvGrpSpPr/>
      </xdr:nvGrpSpPr>
      <xdr:grpSpPr>
        <a:xfrm>
          <a:off x="7548130" y="29001893"/>
          <a:ext cx="438150" cy="428625"/>
          <a:chOff x="9368045" y="27058868"/>
          <a:chExt cx="438150" cy="428625"/>
        </a:xfrm>
      </xdr:grpSpPr>
      <xdr:sp macro="" textlink="">
        <xdr:nvSpPr>
          <xdr:cNvPr id="1075" name="Oval 1074">
            <a:extLst>
              <a:ext uri="{FF2B5EF4-FFF2-40B4-BE49-F238E27FC236}">
                <a16:creationId xmlns:a16="http://schemas.microsoft.com/office/drawing/2014/main" id="{00000000-0008-0000-0400-000033040000}"/>
              </a:ext>
            </a:extLst>
          </xdr:cNvPr>
          <xdr:cNvSpPr/>
        </xdr:nvSpPr>
        <xdr:spPr>
          <a:xfrm>
            <a:off x="9368045" y="27077918"/>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08" name="Check Box 724" hidden="1">
                <a:extLst>
                  <a:ext uri="{63B3BB69-23CF-44E3-9099-C40C66FF867C}">
                    <a14:compatExt spid="_x0000_s42708"/>
                  </a:ext>
                  <a:ext uri="{FF2B5EF4-FFF2-40B4-BE49-F238E27FC236}">
                    <a16:creationId xmlns:a16="http://schemas.microsoft.com/office/drawing/2014/main" id="{00000000-0008-0000-0400-0000D4A60000}"/>
                  </a:ext>
                </a:extLst>
              </xdr:cNvPr>
              <xdr:cNvSpPr/>
            </xdr:nvSpPr>
            <xdr:spPr bwMode="auto">
              <a:xfrm>
                <a:off x="9453770" y="27058868"/>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92</xdr:row>
      <xdr:rowOff>82413</xdr:rowOff>
    </xdr:from>
    <xdr:to>
      <xdr:col>8</xdr:col>
      <xdr:colOff>504825</xdr:colOff>
      <xdr:row>92</xdr:row>
      <xdr:rowOff>571503</xdr:rowOff>
    </xdr:to>
    <xdr:grpSp>
      <xdr:nvGrpSpPr>
        <xdr:cNvPr id="20" name="Group 19">
          <a:extLst>
            <a:ext uri="{FF2B5EF4-FFF2-40B4-BE49-F238E27FC236}">
              <a16:creationId xmlns:a16="http://schemas.microsoft.com/office/drawing/2014/main" id="{00000000-0008-0000-0400-000014000000}"/>
            </a:ext>
          </a:extLst>
        </xdr:cNvPr>
        <xdr:cNvGrpSpPr/>
      </xdr:nvGrpSpPr>
      <xdr:grpSpPr>
        <a:xfrm>
          <a:off x="7548130" y="30752913"/>
          <a:ext cx="438150" cy="489090"/>
          <a:chOff x="9368045" y="28798217"/>
          <a:chExt cx="438150" cy="489090"/>
        </a:xfrm>
      </xdr:grpSpPr>
      <xdr:sp macro="" textlink="">
        <xdr:nvSpPr>
          <xdr:cNvPr id="1077" name="Oval 1076">
            <a:extLst>
              <a:ext uri="{FF2B5EF4-FFF2-40B4-BE49-F238E27FC236}">
                <a16:creationId xmlns:a16="http://schemas.microsoft.com/office/drawing/2014/main" id="{00000000-0008-0000-0400-000035040000}"/>
              </a:ext>
            </a:extLst>
          </xdr:cNvPr>
          <xdr:cNvSpPr/>
        </xdr:nvSpPr>
        <xdr:spPr>
          <a:xfrm>
            <a:off x="9368045" y="28858679"/>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09" name="Check Box 725" hidden="1">
                <a:extLst>
                  <a:ext uri="{63B3BB69-23CF-44E3-9099-C40C66FF867C}">
                    <a14:compatExt spid="_x0000_s42709"/>
                  </a:ext>
                  <a:ext uri="{FF2B5EF4-FFF2-40B4-BE49-F238E27FC236}">
                    <a16:creationId xmlns:a16="http://schemas.microsoft.com/office/drawing/2014/main" id="{00000000-0008-0000-0400-0000D5A60000}"/>
                  </a:ext>
                </a:extLst>
              </xdr:cNvPr>
              <xdr:cNvSpPr/>
            </xdr:nvSpPr>
            <xdr:spPr bwMode="auto">
              <a:xfrm>
                <a:off x="9453770" y="28798217"/>
                <a:ext cx="352425" cy="48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93</xdr:row>
      <xdr:rowOff>40579</xdr:rowOff>
    </xdr:from>
    <xdr:to>
      <xdr:col>8</xdr:col>
      <xdr:colOff>533400</xdr:colOff>
      <xdr:row>94</xdr:row>
      <xdr:rowOff>629472</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7576705" y="31784806"/>
          <a:ext cx="438150" cy="788052"/>
          <a:chOff x="9396620" y="29526550"/>
          <a:chExt cx="438150" cy="845652"/>
        </a:xfrm>
      </xdr:grpSpPr>
      <xdr:sp macro="" textlink="">
        <xdr:nvSpPr>
          <xdr:cNvPr id="1079" name="Oval 1078">
            <a:extLst>
              <a:ext uri="{FF2B5EF4-FFF2-40B4-BE49-F238E27FC236}">
                <a16:creationId xmlns:a16="http://schemas.microsoft.com/office/drawing/2014/main" id="{00000000-0008-0000-0400-000037040000}"/>
              </a:ext>
            </a:extLst>
          </xdr:cNvPr>
          <xdr:cNvSpPr/>
        </xdr:nvSpPr>
        <xdr:spPr>
          <a:xfrm>
            <a:off x="9396620" y="29752373"/>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10" name="Check Box 726" hidden="1">
                <a:extLst>
                  <a:ext uri="{63B3BB69-23CF-44E3-9099-C40C66FF867C}">
                    <a14:compatExt spid="_x0000_s42710"/>
                  </a:ext>
                  <a:ext uri="{FF2B5EF4-FFF2-40B4-BE49-F238E27FC236}">
                    <a16:creationId xmlns:a16="http://schemas.microsoft.com/office/drawing/2014/main" id="{00000000-0008-0000-0400-0000D6A60000}"/>
                  </a:ext>
                </a:extLst>
              </xdr:cNvPr>
              <xdr:cNvSpPr/>
            </xdr:nvSpPr>
            <xdr:spPr bwMode="auto">
              <a:xfrm>
                <a:off x="9482345" y="29526550"/>
                <a:ext cx="352425" cy="845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76200</xdr:colOff>
      <xdr:row>95</xdr:row>
      <xdr:rowOff>88623</xdr:rowOff>
    </xdr:from>
    <xdr:to>
      <xdr:col>8</xdr:col>
      <xdr:colOff>514350</xdr:colOff>
      <xdr:row>96</xdr:row>
      <xdr:rowOff>447260</xdr:rowOff>
    </xdr:to>
    <xdr:grpSp>
      <xdr:nvGrpSpPr>
        <xdr:cNvPr id="12" name="Group 11">
          <a:extLst>
            <a:ext uri="{FF2B5EF4-FFF2-40B4-BE49-F238E27FC236}">
              <a16:creationId xmlns:a16="http://schemas.microsoft.com/office/drawing/2014/main" id="{00000000-0008-0000-0400-00000C000000}"/>
            </a:ext>
          </a:extLst>
        </xdr:cNvPr>
        <xdr:cNvGrpSpPr/>
      </xdr:nvGrpSpPr>
      <xdr:grpSpPr>
        <a:xfrm>
          <a:off x="7557655" y="33105737"/>
          <a:ext cx="438150" cy="557796"/>
          <a:chOff x="9377570" y="30668157"/>
          <a:chExt cx="438150" cy="573981"/>
        </a:xfrm>
      </xdr:grpSpPr>
      <xdr:sp macro="" textlink="">
        <xdr:nvSpPr>
          <xdr:cNvPr id="1081" name="Oval 1080">
            <a:extLst>
              <a:ext uri="{FF2B5EF4-FFF2-40B4-BE49-F238E27FC236}">
                <a16:creationId xmlns:a16="http://schemas.microsoft.com/office/drawing/2014/main" id="{00000000-0008-0000-0400-000039040000}"/>
              </a:ext>
            </a:extLst>
          </xdr:cNvPr>
          <xdr:cNvSpPr/>
        </xdr:nvSpPr>
        <xdr:spPr>
          <a:xfrm>
            <a:off x="9377570" y="30769891"/>
            <a:ext cx="390525" cy="386798"/>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11" name="Check Box 727" hidden="1">
                <a:extLst>
                  <a:ext uri="{63B3BB69-23CF-44E3-9099-C40C66FF867C}">
                    <a14:compatExt spid="_x0000_s42711"/>
                  </a:ext>
                  <a:ext uri="{FF2B5EF4-FFF2-40B4-BE49-F238E27FC236}">
                    <a16:creationId xmlns:a16="http://schemas.microsoft.com/office/drawing/2014/main" id="{00000000-0008-0000-0400-0000D7A60000}"/>
                  </a:ext>
                </a:extLst>
              </xdr:cNvPr>
              <xdr:cNvSpPr/>
            </xdr:nvSpPr>
            <xdr:spPr bwMode="auto">
              <a:xfrm>
                <a:off x="9463295" y="30668157"/>
                <a:ext cx="352425" cy="5739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99</xdr:row>
      <xdr:rowOff>65844</xdr:rowOff>
    </xdr:from>
    <xdr:to>
      <xdr:col>8</xdr:col>
      <xdr:colOff>504825</xdr:colOff>
      <xdr:row>99</xdr:row>
      <xdr:rowOff>621193</xdr:rowOff>
    </xdr:to>
    <xdr:grpSp>
      <xdr:nvGrpSpPr>
        <xdr:cNvPr id="8" name="Group 7">
          <a:extLst>
            <a:ext uri="{FF2B5EF4-FFF2-40B4-BE49-F238E27FC236}">
              <a16:creationId xmlns:a16="http://schemas.microsoft.com/office/drawing/2014/main" id="{00000000-0008-0000-0400-000008000000}"/>
            </a:ext>
          </a:extLst>
        </xdr:cNvPr>
        <xdr:cNvGrpSpPr/>
      </xdr:nvGrpSpPr>
      <xdr:grpSpPr>
        <a:xfrm>
          <a:off x="7548130" y="34615617"/>
          <a:ext cx="438150" cy="555349"/>
          <a:chOff x="9368045" y="31771670"/>
          <a:chExt cx="438150" cy="555349"/>
        </a:xfrm>
      </xdr:grpSpPr>
      <xdr:sp macro="" textlink="">
        <xdr:nvSpPr>
          <xdr:cNvPr id="1085" name="Oval 1084">
            <a:extLst>
              <a:ext uri="{FF2B5EF4-FFF2-40B4-BE49-F238E27FC236}">
                <a16:creationId xmlns:a16="http://schemas.microsoft.com/office/drawing/2014/main" id="{00000000-0008-0000-0400-00003D040000}"/>
              </a:ext>
            </a:extLst>
          </xdr:cNvPr>
          <xdr:cNvSpPr/>
        </xdr:nvSpPr>
        <xdr:spPr>
          <a:xfrm>
            <a:off x="9368045" y="31848701"/>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13" name="Check Box 729" hidden="1">
                <a:extLst>
                  <a:ext uri="{63B3BB69-23CF-44E3-9099-C40C66FF867C}">
                    <a14:compatExt spid="_x0000_s42713"/>
                  </a:ext>
                  <a:ext uri="{FF2B5EF4-FFF2-40B4-BE49-F238E27FC236}">
                    <a16:creationId xmlns:a16="http://schemas.microsoft.com/office/drawing/2014/main" id="{00000000-0008-0000-0400-0000D9A60000}"/>
                  </a:ext>
                </a:extLst>
              </xdr:cNvPr>
              <xdr:cNvSpPr/>
            </xdr:nvSpPr>
            <xdr:spPr bwMode="auto">
              <a:xfrm>
                <a:off x="9453770" y="31771670"/>
                <a:ext cx="352425" cy="5553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76200</xdr:colOff>
      <xdr:row>104</xdr:row>
      <xdr:rowOff>123825</xdr:rowOff>
    </xdr:from>
    <xdr:to>
      <xdr:col>8</xdr:col>
      <xdr:colOff>506068</xdr:colOff>
      <xdr:row>105</xdr:row>
      <xdr:rowOff>1905000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7557655" y="37366575"/>
          <a:ext cx="429868" cy="1971675"/>
          <a:chOff x="9377570" y="33701630"/>
          <a:chExt cx="429868" cy="1971675"/>
        </a:xfrm>
      </xdr:grpSpPr>
      <xdr:sp macro="" textlink="">
        <xdr:nvSpPr>
          <xdr:cNvPr id="1040" name="Oval 1039">
            <a:extLst>
              <a:ext uri="{FF2B5EF4-FFF2-40B4-BE49-F238E27FC236}">
                <a16:creationId xmlns:a16="http://schemas.microsoft.com/office/drawing/2014/main" id="{00000000-0008-0000-0400-000010040000}"/>
              </a:ext>
            </a:extLst>
          </xdr:cNvPr>
          <xdr:cNvSpPr/>
        </xdr:nvSpPr>
        <xdr:spPr>
          <a:xfrm>
            <a:off x="9377570" y="34482571"/>
            <a:ext cx="390525" cy="400050"/>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14" name="Check Box 730" hidden="1">
                <a:extLst>
                  <a:ext uri="{63B3BB69-23CF-44E3-9099-C40C66FF867C}">
                    <a14:compatExt spid="_x0000_s42714"/>
                  </a:ext>
                  <a:ext uri="{FF2B5EF4-FFF2-40B4-BE49-F238E27FC236}">
                    <a16:creationId xmlns:a16="http://schemas.microsoft.com/office/drawing/2014/main" id="{00000000-0008-0000-0400-0000DAA60000}"/>
                  </a:ext>
                </a:extLst>
              </xdr:cNvPr>
              <xdr:cNvSpPr/>
            </xdr:nvSpPr>
            <xdr:spPr bwMode="auto">
              <a:xfrm>
                <a:off x="9455013" y="33701630"/>
                <a:ext cx="352425" cy="19716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107</xdr:row>
      <xdr:rowOff>90696</xdr:rowOff>
    </xdr:from>
    <xdr:to>
      <xdr:col>8</xdr:col>
      <xdr:colOff>533400</xdr:colOff>
      <xdr:row>107</xdr:row>
      <xdr:rowOff>935937</xdr:rowOff>
    </xdr:to>
    <xdr:grpSp>
      <xdr:nvGrpSpPr>
        <xdr:cNvPr id="333" name="Group 332">
          <a:extLst>
            <a:ext uri="{FF2B5EF4-FFF2-40B4-BE49-F238E27FC236}">
              <a16:creationId xmlns:a16="http://schemas.microsoft.com/office/drawing/2014/main" id="{00000000-0008-0000-0400-00004D010000}"/>
            </a:ext>
          </a:extLst>
        </xdr:cNvPr>
        <xdr:cNvGrpSpPr/>
      </xdr:nvGrpSpPr>
      <xdr:grpSpPr>
        <a:xfrm>
          <a:off x="7576705" y="40381446"/>
          <a:ext cx="438150" cy="845241"/>
          <a:chOff x="9396620" y="36716392"/>
          <a:chExt cx="438150" cy="845241"/>
        </a:xfrm>
      </xdr:grpSpPr>
      <xdr:sp macro="" textlink="">
        <xdr:nvSpPr>
          <xdr:cNvPr id="1042" name="Oval 1041">
            <a:extLst>
              <a:ext uri="{FF2B5EF4-FFF2-40B4-BE49-F238E27FC236}">
                <a16:creationId xmlns:a16="http://schemas.microsoft.com/office/drawing/2014/main" id="{00000000-0008-0000-0400-000012040000}"/>
              </a:ext>
            </a:extLst>
          </xdr:cNvPr>
          <xdr:cNvSpPr/>
        </xdr:nvSpPr>
        <xdr:spPr>
          <a:xfrm>
            <a:off x="9396620" y="36949546"/>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15" name="Check Box 731" hidden="1">
                <a:extLst>
                  <a:ext uri="{63B3BB69-23CF-44E3-9099-C40C66FF867C}">
                    <a14:compatExt spid="_x0000_s42715"/>
                  </a:ext>
                  <a:ext uri="{FF2B5EF4-FFF2-40B4-BE49-F238E27FC236}">
                    <a16:creationId xmlns:a16="http://schemas.microsoft.com/office/drawing/2014/main" id="{00000000-0008-0000-0400-0000DBA60000}"/>
                  </a:ext>
                </a:extLst>
              </xdr:cNvPr>
              <xdr:cNvSpPr/>
            </xdr:nvSpPr>
            <xdr:spPr bwMode="auto">
              <a:xfrm>
                <a:off x="9482345" y="36716392"/>
                <a:ext cx="352425" cy="8452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128380</xdr:colOff>
      <xdr:row>109</xdr:row>
      <xdr:rowOff>271665</xdr:rowOff>
    </xdr:from>
    <xdr:to>
      <xdr:col>8</xdr:col>
      <xdr:colOff>561975</xdr:colOff>
      <xdr:row>109</xdr:row>
      <xdr:rowOff>1515712</xdr:rowOff>
    </xdr:to>
    <xdr:grpSp>
      <xdr:nvGrpSpPr>
        <xdr:cNvPr id="341" name="Group 340">
          <a:extLst>
            <a:ext uri="{FF2B5EF4-FFF2-40B4-BE49-F238E27FC236}">
              <a16:creationId xmlns:a16="http://schemas.microsoft.com/office/drawing/2014/main" id="{00000000-0008-0000-0400-000055010000}"/>
            </a:ext>
          </a:extLst>
        </xdr:cNvPr>
        <xdr:cNvGrpSpPr/>
      </xdr:nvGrpSpPr>
      <xdr:grpSpPr>
        <a:xfrm>
          <a:off x="7609835" y="41913233"/>
          <a:ext cx="433595" cy="1244047"/>
          <a:chOff x="9429750" y="38247426"/>
          <a:chExt cx="433595" cy="1244047"/>
        </a:xfrm>
      </xdr:grpSpPr>
      <xdr:sp macro="" textlink="">
        <xdr:nvSpPr>
          <xdr:cNvPr id="1044" name="Oval 1043">
            <a:extLst>
              <a:ext uri="{FF2B5EF4-FFF2-40B4-BE49-F238E27FC236}">
                <a16:creationId xmlns:a16="http://schemas.microsoft.com/office/drawing/2014/main" id="{00000000-0008-0000-0400-000014040000}"/>
              </a:ext>
            </a:extLst>
          </xdr:cNvPr>
          <xdr:cNvSpPr/>
        </xdr:nvSpPr>
        <xdr:spPr>
          <a:xfrm>
            <a:off x="9429750" y="38672329"/>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16" name="Check Box 732" hidden="1">
                <a:extLst>
                  <a:ext uri="{63B3BB69-23CF-44E3-9099-C40C66FF867C}">
                    <a14:compatExt spid="_x0000_s42716"/>
                  </a:ext>
                  <a:ext uri="{FF2B5EF4-FFF2-40B4-BE49-F238E27FC236}">
                    <a16:creationId xmlns:a16="http://schemas.microsoft.com/office/drawing/2014/main" id="{00000000-0008-0000-0400-0000DCA60000}"/>
                  </a:ext>
                </a:extLst>
              </xdr:cNvPr>
              <xdr:cNvSpPr/>
            </xdr:nvSpPr>
            <xdr:spPr bwMode="auto">
              <a:xfrm>
                <a:off x="9510920" y="38247426"/>
                <a:ext cx="352425" cy="1244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99805</xdr:colOff>
      <xdr:row>112</xdr:row>
      <xdr:rowOff>163576</xdr:rowOff>
    </xdr:from>
    <xdr:to>
      <xdr:col>8</xdr:col>
      <xdr:colOff>542925</xdr:colOff>
      <xdr:row>112</xdr:row>
      <xdr:rowOff>1126429</xdr:rowOff>
    </xdr:to>
    <xdr:grpSp>
      <xdr:nvGrpSpPr>
        <xdr:cNvPr id="337" name="Group 336">
          <a:extLst>
            <a:ext uri="{FF2B5EF4-FFF2-40B4-BE49-F238E27FC236}">
              <a16:creationId xmlns:a16="http://schemas.microsoft.com/office/drawing/2014/main" id="{00000000-0008-0000-0400-000051010000}"/>
            </a:ext>
          </a:extLst>
        </xdr:cNvPr>
        <xdr:cNvGrpSpPr/>
      </xdr:nvGrpSpPr>
      <xdr:grpSpPr>
        <a:xfrm>
          <a:off x="7581260" y="44368235"/>
          <a:ext cx="443120" cy="962853"/>
          <a:chOff x="9401175" y="40574424"/>
          <a:chExt cx="443120" cy="962853"/>
        </a:xfrm>
      </xdr:grpSpPr>
      <xdr:sp macro="" textlink="">
        <xdr:nvSpPr>
          <xdr:cNvPr id="1048" name="Oval 1047">
            <a:extLst>
              <a:ext uri="{FF2B5EF4-FFF2-40B4-BE49-F238E27FC236}">
                <a16:creationId xmlns:a16="http://schemas.microsoft.com/office/drawing/2014/main" id="{00000000-0008-0000-0400-000018040000}"/>
              </a:ext>
            </a:extLst>
          </xdr:cNvPr>
          <xdr:cNvSpPr/>
        </xdr:nvSpPr>
        <xdr:spPr>
          <a:xfrm>
            <a:off x="9401175" y="40859766"/>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17" name="Check Box 733" hidden="1">
                <a:extLst>
                  <a:ext uri="{63B3BB69-23CF-44E3-9099-C40C66FF867C}">
                    <a14:compatExt spid="_x0000_s42717"/>
                  </a:ext>
                  <a:ext uri="{FF2B5EF4-FFF2-40B4-BE49-F238E27FC236}">
                    <a16:creationId xmlns:a16="http://schemas.microsoft.com/office/drawing/2014/main" id="{00000000-0008-0000-0400-0000DDA60000}"/>
                  </a:ext>
                </a:extLst>
              </xdr:cNvPr>
              <xdr:cNvSpPr/>
            </xdr:nvSpPr>
            <xdr:spPr bwMode="auto">
              <a:xfrm>
                <a:off x="9482345" y="40574424"/>
                <a:ext cx="361950" cy="9628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131</xdr:row>
      <xdr:rowOff>138734</xdr:rowOff>
    </xdr:from>
    <xdr:to>
      <xdr:col>8</xdr:col>
      <xdr:colOff>504825</xdr:colOff>
      <xdr:row>131</xdr:row>
      <xdr:rowOff>1143001</xdr:rowOff>
    </xdr:to>
    <xdr:grpSp>
      <xdr:nvGrpSpPr>
        <xdr:cNvPr id="345" name="Group 344">
          <a:extLst>
            <a:ext uri="{FF2B5EF4-FFF2-40B4-BE49-F238E27FC236}">
              <a16:creationId xmlns:a16="http://schemas.microsoft.com/office/drawing/2014/main" id="{00000000-0008-0000-0400-000059010000}"/>
            </a:ext>
          </a:extLst>
        </xdr:cNvPr>
        <xdr:cNvGrpSpPr/>
      </xdr:nvGrpSpPr>
      <xdr:grpSpPr>
        <a:xfrm>
          <a:off x="7548130" y="50370120"/>
          <a:ext cx="438150" cy="1004267"/>
          <a:chOff x="9368045" y="44955930"/>
          <a:chExt cx="438150" cy="1004267"/>
        </a:xfrm>
      </xdr:grpSpPr>
      <xdr:sp macro="" textlink="">
        <xdr:nvSpPr>
          <xdr:cNvPr id="1050" name="Oval 1049">
            <a:extLst>
              <a:ext uri="{FF2B5EF4-FFF2-40B4-BE49-F238E27FC236}">
                <a16:creationId xmlns:a16="http://schemas.microsoft.com/office/drawing/2014/main" id="{00000000-0008-0000-0400-00001A040000}"/>
              </a:ext>
            </a:extLst>
          </xdr:cNvPr>
          <xdr:cNvSpPr/>
        </xdr:nvSpPr>
        <xdr:spPr>
          <a:xfrm>
            <a:off x="9368045" y="45264871"/>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18" name="Check Box 734" hidden="1">
                <a:extLst>
                  <a:ext uri="{63B3BB69-23CF-44E3-9099-C40C66FF867C}">
                    <a14:compatExt spid="_x0000_s42718"/>
                  </a:ext>
                  <a:ext uri="{FF2B5EF4-FFF2-40B4-BE49-F238E27FC236}">
                    <a16:creationId xmlns:a16="http://schemas.microsoft.com/office/drawing/2014/main" id="{00000000-0008-0000-0400-0000DEA60000}"/>
                  </a:ext>
                </a:extLst>
              </xdr:cNvPr>
              <xdr:cNvSpPr/>
            </xdr:nvSpPr>
            <xdr:spPr bwMode="auto">
              <a:xfrm>
                <a:off x="9453770" y="44955930"/>
                <a:ext cx="352425" cy="10042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137</xdr:row>
      <xdr:rowOff>127136</xdr:rowOff>
    </xdr:from>
    <xdr:to>
      <xdr:col>8</xdr:col>
      <xdr:colOff>504825</xdr:colOff>
      <xdr:row>137</xdr:row>
      <xdr:rowOff>861389</xdr:rowOff>
    </xdr:to>
    <xdr:grpSp>
      <xdr:nvGrpSpPr>
        <xdr:cNvPr id="349" name="Group 348">
          <a:extLst>
            <a:ext uri="{FF2B5EF4-FFF2-40B4-BE49-F238E27FC236}">
              <a16:creationId xmlns:a16="http://schemas.microsoft.com/office/drawing/2014/main" id="{00000000-0008-0000-0400-00005D010000}"/>
            </a:ext>
          </a:extLst>
        </xdr:cNvPr>
        <xdr:cNvGrpSpPr/>
      </xdr:nvGrpSpPr>
      <xdr:grpSpPr>
        <a:xfrm>
          <a:off x="7548130" y="52774409"/>
          <a:ext cx="438150" cy="734253"/>
          <a:chOff x="9368045" y="47222049"/>
          <a:chExt cx="438150" cy="734253"/>
        </a:xfrm>
      </xdr:grpSpPr>
      <xdr:sp macro="" textlink="">
        <xdr:nvSpPr>
          <xdr:cNvPr id="1052" name="Oval 1051">
            <a:extLst>
              <a:ext uri="{FF2B5EF4-FFF2-40B4-BE49-F238E27FC236}">
                <a16:creationId xmlns:a16="http://schemas.microsoft.com/office/drawing/2014/main" id="{00000000-0008-0000-0400-00001C040000}"/>
              </a:ext>
            </a:extLst>
          </xdr:cNvPr>
          <xdr:cNvSpPr/>
        </xdr:nvSpPr>
        <xdr:spPr>
          <a:xfrm>
            <a:off x="9368045" y="47390188"/>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19" name="Check Box 735" hidden="1">
                <a:extLst>
                  <a:ext uri="{63B3BB69-23CF-44E3-9099-C40C66FF867C}">
                    <a14:compatExt spid="_x0000_s42719"/>
                  </a:ext>
                  <a:ext uri="{FF2B5EF4-FFF2-40B4-BE49-F238E27FC236}">
                    <a16:creationId xmlns:a16="http://schemas.microsoft.com/office/drawing/2014/main" id="{00000000-0008-0000-0400-0000DFA60000}"/>
                  </a:ext>
                </a:extLst>
              </xdr:cNvPr>
              <xdr:cNvSpPr/>
            </xdr:nvSpPr>
            <xdr:spPr bwMode="auto">
              <a:xfrm>
                <a:off x="9453770" y="47222049"/>
                <a:ext cx="352425" cy="7342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143</xdr:row>
      <xdr:rowOff>123825</xdr:rowOff>
    </xdr:from>
    <xdr:to>
      <xdr:col>8</xdr:col>
      <xdr:colOff>504825</xdr:colOff>
      <xdr:row>143</xdr:row>
      <xdr:rowOff>514350</xdr:rowOff>
    </xdr:to>
    <xdr:grpSp>
      <xdr:nvGrpSpPr>
        <xdr:cNvPr id="358" name="Group 357">
          <a:extLst>
            <a:ext uri="{FF2B5EF4-FFF2-40B4-BE49-F238E27FC236}">
              <a16:creationId xmlns:a16="http://schemas.microsoft.com/office/drawing/2014/main" id="{00000000-0008-0000-0400-000066010000}"/>
            </a:ext>
          </a:extLst>
        </xdr:cNvPr>
        <xdr:cNvGrpSpPr/>
      </xdr:nvGrpSpPr>
      <xdr:grpSpPr>
        <a:xfrm>
          <a:off x="7548130" y="55377484"/>
          <a:ext cx="438150" cy="390525"/>
          <a:chOff x="9368045" y="49546151"/>
          <a:chExt cx="438150" cy="390525"/>
        </a:xfrm>
      </xdr:grpSpPr>
      <xdr:sp macro="" textlink="">
        <xdr:nvSpPr>
          <xdr:cNvPr id="1056" name="Oval 1055">
            <a:extLst>
              <a:ext uri="{FF2B5EF4-FFF2-40B4-BE49-F238E27FC236}">
                <a16:creationId xmlns:a16="http://schemas.microsoft.com/office/drawing/2014/main" id="{00000000-0008-0000-0400-000020040000}"/>
              </a:ext>
            </a:extLst>
          </xdr:cNvPr>
          <xdr:cNvSpPr/>
        </xdr:nvSpPr>
        <xdr:spPr>
          <a:xfrm>
            <a:off x="9368045" y="49546151"/>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21" name="Check Box 737" hidden="1">
                <a:extLst>
                  <a:ext uri="{63B3BB69-23CF-44E3-9099-C40C66FF867C}">
                    <a14:compatExt spid="_x0000_s42721"/>
                  </a:ext>
                  <a:ext uri="{FF2B5EF4-FFF2-40B4-BE49-F238E27FC236}">
                    <a16:creationId xmlns:a16="http://schemas.microsoft.com/office/drawing/2014/main" id="{00000000-0008-0000-0400-0000E1A60000}"/>
                  </a:ext>
                </a:extLst>
              </xdr:cNvPr>
              <xdr:cNvSpPr/>
            </xdr:nvSpPr>
            <xdr:spPr bwMode="auto">
              <a:xfrm>
                <a:off x="9453770" y="49551950"/>
                <a:ext cx="352425" cy="3507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147</xdr:row>
      <xdr:rowOff>123825</xdr:rowOff>
    </xdr:from>
    <xdr:to>
      <xdr:col>8</xdr:col>
      <xdr:colOff>504825</xdr:colOff>
      <xdr:row>147</xdr:row>
      <xdr:rowOff>514350</xdr:rowOff>
    </xdr:to>
    <xdr:grpSp>
      <xdr:nvGrpSpPr>
        <xdr:cNvPr id="366" name="Group 365">
          <a:extLst>
            <a:ext uri="{FF2B5EF4-FFF2-40B4-BE49-F238E27FC236}">
              <a16:creationId xmlns:a16="http://schemas.microsoft.com/office/drawing/2014/main" id="{00000000-0008-0000-0400-00006E010000}"/>
            </a:ext>
          </a:extLst>
        </xdr:cNvPr>
        <xdr:cNvGrpSpPr/>
      </xdr:nvGrpSpPr>
      <xdr:grpSpPr>
        <a:xfrm>
          <a:off x="7548130" y="57620189"/>
          <a:ext cx="438150" cy="390525"/>
          <a:chOff x="9368045" y="51409738"/>
          <a:chExt cx="438150" cy="390525"/>
        </a:xfrm>
      </xdr:grpSpPr>
      <xdr:sp macro="" textlink="">
        <xdr:nvSpPr>
          <xdr:cNvPr id="1060" name="Oval 1059">
            <a:extLst>
              <a:ext uri="{FF2B5EF4-FFF2-40B4-BE49-F238E27FC236}">
                <a16:creationId xmlns:a16="http://schemas.microsoft.com/office/drawing/2014/main" id="{00000000-0008-0000-0400-000024040000}"/>
              </a:ext>
            </a:extLst>
          </xdr:cNvPr>
          <xdr:cNvSpPr/>
        </xdr:nvSpPr>
        <xdr:spPr>
          <a:xfrm>
            <a:off x="9368045" y="51409738"/>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23" name="Check Box 739" hidden="1">
                <a:extLst>
                  <a:ext uri="{63B3BB69-23CF-44E3-9099-C40C66FF867C}">
                    <a14:compatExt spid="_x0000_s42723"/>
                  </a:ext>
                  <a:ext uri="{FF2B5EF4-FFF2-40B4-BE49-F238E27FC236}">
                    <a16:creationId xmlns:a16="http://schemas.microsoft.com/office/drawing/2014/main" id="{00000000-0008-0000-0400-0000E3A60000}"/>
                  </a:ext>
                </a:extLst>
              </xdr:cNvPr>
              <xdr:cNvSpPr/>
            </xdr:nvSpPr>
            <xdr:spPr bwMode="auto">
              <a:xfrm>
                <a:off x="9453770" y="51423820"/>
                <a:ext cx="352425" cy="342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148</xdr:row>
      <xdr:rowOff>104775</xdr:rowOff>
    </xdr:from>
    <xdr:to>
      <xdr:col>8</xdr:col>
      <xdr:colOff>504825</xdr:colOff>
      <xdr:row>148</xdr:row>
      <xdr:rowOff>495300</xdr:rowOff>
    </xdr:to>
    <xdr:grpSp>
      <xdr:nvGrpSpPr>
        <xdr:cNvPr id="370" name="Group 369">
          <a:extLst>
            <a:ext uri="{FF2B5EF4-FFF2-40B4-BE49-F238E27FC236}">
              <a16:creationId xmlns:a16="http://schemas.microsoft.com/office/drawing/2014/main" id="{00000000-0008-0000-0400-000072010000}"/>
            </a:ext>
          </a:extLst>
        </xdr:cNvPr>
        <xdr:cNvGrpSpPr/>
      </xdr:nvGrpSpPr>
      <xdr:grpSpPr>
        <a:xfrm>
          <a:off x="7548130" y="58172639"/>
          <a:ext cx="438150" cy="390525"/>
          <a:chOff x="9368045" y="51962188"/>
          <a:chExt cx="438150" cy="390525"/>
        </a:xfrm>
      </xdr:grpSpPr>
      <xdr:sp macro="" textlink="">
        <xdr:nvSpPr>
          <xdr:cNvPr id="1062" name="Oval 1061">
            <a:extLst>
              <a:ext uri="{FF2B5EF4-FFF2-40B4-BE49-F238E27FC236}">
                <a16:creationId xmlns:a16="http://schemas.microsoft.com/office/drawing/2014/main" id="{00000000-0008-0000-0400-000026040000}"/>
              </a:ext>
            </a:extLst>
          </xdr:cNvPr>
          <xdr:cNvSpPr/>
        </xdr:nvSpPr>
        <xdr:spPr>
          <a:xfrm>
            <a:off x="9368045" y="51962188"/>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24" name="Check Box 740" hidden="1">
                <a:extLst>
                  <a:ext uri="{63B3BB69-23CF-44E3-9099-C40C66FF867C}">
                    <a14:compatExt spid="_x0000_s42724"/>
                  </a:ext>
                  <a:ext uri="{FF2B5EF4-FFF2-40B4-BE49-F238E27FC236}">
                    <a16:creationId xmlns:a16="http://schemas.microsoft.com/office/drawing/2014/main" id="{00000000-0008-0000-0400-0000E4A60000}"/>
                  </a:ext>
                </a:extLst>
              </xdr:cNvPr>
              <xdr:cNvSpPr/>
            </xdr:nvSpPr>
            <xdr:spPr bwMode="auto">
              <a:xfrm>
                <a:off x="9453770" y="51976270"/>
                <a:ext cx="352425" cy="344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151</xdr:row>
      <xdr:rowOff>95250</xdr:rowOff>
    </xdr:from>
    <xdr:to>
      <xdr:col>8</xdr:col>
      <xdr:colOff>504825</xdr:colOff>
      <xdr:row>151</xdr:row>
      <xdr:rowOff>523875</xdr:rowOff>
    </xdr:to>
    <xdr:grpSp>
      <xdr:nvGrpSpPr>
        <xdr:cNvPr id="374" name="Group 373">
          <a:extLst>
            <a:ext uri="{FF2B5EF4-FFF2-40B4-BE49-F238E27FC236}">
              <a16:creationId xmlns:a16="http://schemas.microsoft.com/office/drawing/2014/main" id="{00000000-0008-0000-0400-000076010000}"/>
            </a:ext>
          </a:extLst>
        </xdr:cNvPr>
        <xdr:cNvGrpSpPr/>
      </xdr:nvGrpSpPr>
      <xdr:grpSpPr>
        <a:xfrm>
          <a:off x="7548130" y="59912250"/>
          <a:ext cx="438150" cy="428625"/>
          <a:chOff x="9368045" y="53460098"/>
          <a:chExt cx="438150" cy="428625"/>
        </a:xfrm>
      </xdr:grpSpPr>
      <xdr:sp macro="" textlink="">
        <xdr:nvSpPr>
          <xdr:cNvPr id="1064" name="Oval 1063">
            <a:extLst>
              <a:ext uri="{FF2B5EF4-FFF2-40B4-BE49-F238E27FC236}">
                <a16:creationId xmlns:a16="http://schemas.microsoft.com/office/drawing/2014/main" id="{00000000-0008-0000-0400-000028040000}"/>
              </a:ext>
            </a:extLst>
          </xdr:cNvPr>
          <xdr:cNvSpPr/>
        </xdr:nvSpPr>
        <xdr:spPr>
          <a:xfrm>
            <a:off x="9368045" y="53477906"/>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25" name="Check Box 741" hidden="1">
                <a:extLst>
                  <a:ext uri="{63B3BB69-23CF-44E3-9099-C40C66FF867C}">
                    <a14:compatExt spid="_x0000_s42725"/>
                  </a:ext>
                  <a:ext uri="{FF2B5EF4-FFF2-40B4-BE49-F238E27FC236}">
                    <a16:creationId xmlns:a16="http://schemas.microsoft.com/office/drawing/2014/main" id="{00000000-0008-0000-0400-0000E5A60000}"/>
                  </a:ext>
                </a:extLst>
              </xdr:cNvPr>
              <xdr:cNvSpPr/>
            </xdr:nvSpPr>
            <xdr:spPr bwMode="auto">
              <a:xfrm>
                <a:off x="9453770" y="53460098"/>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157</xdr:row>
      <xdr:rowOff>27291</xdr:rowOff>
    </xdr:from>
    <xdr:to>
      <xdr:col>8</xdr:col>
      <xdr:colOff>541682</xdr:colOff>
      <xdr:row>157</xdr:row>
      <xdr:rowOff>2660220</xdr:rowOff>
    </xdr:to>
    <xdr:grpSp>
      <xdr:nvGrpSpPr>
        <xdr:cNvPr id="378" name="Group 377">
          <a:extLst>
            <a:ext uri="{FF2B5EF4-FFF2-40B4-BE49-F238E27FC236}">
              <a16:creationId xmlns:a16="http://schemas.microsoft.com/office/drawing/2014/main" id="{00000000-0008-0000-0400-00007A010000}"/>
            </a:ext>
          </a:extLst>
        </xdr:cNvPr>
        <xdr:cNvGrpSpPr/>
      </xdr:nvGrpSpPr>
      <xdr:grpSpPr>
        <a:xfrm>
          <a:off x="7576705" y="62190905"/>
          <a:ext cx="446432" cy="2632929"/>
          <a:chOff x="9396620" y="55247631"/>
          <a:chExt cx="446432" cy="2656650"/>
        </a:xfrm>
      </xdr:grpSpPr>
      <xdr:sp macro="" textlink="">
        <xdr:nvSpPr>
          <xdr:cNvPr id="1066" name="Oval 1065">
            <a:extLst>
              <a:ext uri="{FF2B5EF4-FFF2-40B4-BE49-F238E27FC236}">
                <a16:creationId xmlns:a16="http://schemas.microsoft.com/office/drawing/2014/main" id="{00000000-0008-0000-0400-00002A040000}"/>
              </a:ext>
            </a:extLst>
          </xdr:cNvPr>
          <xdr:cNvSpPr/>
        </xdr:nvSpPr>
        <xdr:spPr>
          <a:xfrm>
            <a:off x="9396620" y="56383030"/>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26" name="Check Box 742" hidden="1">
                <a:extLst>
                  <a:ext uri="{63B3BB69-23CF-44E3-9099-C40C66FF867C}">
                    <a14:compatExt spid="_x0000_s42726"/>
                  </a:ext>
                  <a:ext uri="{FF2B5EF4-FFF2-40B4-BE49-F238E27FC236}">
                    <a16:creationId xmlns:a16="http://schemas.microsoft.com/office/drawing/2014/main" id="{00000000-0008-0000-0400-0000E6A60000}"/>
                  </a:ext>
                </a:extLst>
              </xdr:cNvPr>
              <xdr:cNvSpPr/>
            </xdr:nvSpPr>
            <xdr:spPr bwMode="auto">
              <a:xfrm>
                <a:off x="9490627" y="55247631"/>
                <a:ext cx="352425" cy="2656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179</xdr:row>
      <xdr:rowOff>113058</xdr:rowOff>
    </xdr:from>
    <xdr:to>
      <xdr:col>8</xdr:col>
      <xdr:colOff>504825</xdr:colOff>
      <xdr:row>179</xdr:row>
      <xdr:rowOff>530087</xdr:rowOff>
    </xdr:to>
    <xdr:grpSp>
      <xdr:nvGrpSpPr>
        <xdr:cNvPr id="382" name="Group 381">
          <a:extLst>
            <a:ext uri="{FF2B5EF4-FFF2-40B4-BE49-F238E27FC236}">
              <a16:creationId xmlns:a16="http://schemas.microsoft.com/office/drawing/2014/main" id="{00000000-0008-0000-0400-00007E010000}"/>
            </a:ext>
          </a:extLst>
        </xdr:cNvPr>
        <xdr:cNvGrpSpPr/>
      </xdr:nvGrpSpPr>
      <xdr:grpSpPr>
        <a:xfrm>
          <a:off x="7548130" y="73576785"/>
          <a:ext cx="438150" cy="417029"/>
          <a:chOff x="9368045" y="65943232"/>
          <a:chExt cx="438150" cy="417029"/>
        </a:xfrm>
      </xdr:grpSpPr>
      <xdr:sp macro="" textlink="">
        <xdr:nvSpPr>
          <xdr:cNvPr id="1068" name="Oval 1067">
            <a:extLst>
              <a:ext uri="{FF2B5EF4-FFF2-40B4-BE49-F238E27FC236}">
                <a16:creationId xmlns:a16="http://schemas.microsoft.com/office/drawing/2014/main" id="{00000000-0008-0000-0400-00002C040000}"/>
              </a:ext>
            </a:extLst>
          </xdr:cNvPr>
          <xdr:cNvSpPr/>
        </xdr:nvSpPr>
        <xdr:spPr>
          <a:xfrm>
            <a:off x="9368045" y="65962281"/>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27" name="Check Box 743" hidden="1">
                <a:extLst>
                  <a:ext uri="{63B3BB69-23CF-44E3-9099-C40C66FF867C}">
                    <a14:compatExt spid="_x0000_s42727"/>
                  </a:ext>
                  <a:ext uri="{FF2B5EF4-FFF2-40B4-BE49-F238E27FC236}">
                    <a16:creationId xmlns:a16="http://schemas.microsoft.com/office/drawing/2014/main" id="{00000000-0008-0000-0400-0000E7A60000}"/>
                  </a:ext>
                </a:extLst>
              </xdr:cNvPr>
              <xdr:cNvSpPr/>
            </xdr:nvSpPr>
            <xdr:spPr bwMode="auto">
              <a:xfrm>
                <a:off x="9453770" y="65943232"/>
                <a:ext cx="352425" cy="4170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180</xdr:row>
      <xdr:rowOff>121342</xdr:rowOff>
    </xdr:from>
    <xdr:to>
      <xdr:col>8</xdr:col>
      <xdr:colOff>504825</xdr:colOff>
      <xdr:row>180</xdr:row>
      <xdr:rowOff>514350</xdr:rowOff>
    </xdr:to>
    <xdr:grpSp>
      <xdr:nvGrpSpPr>
        <xdr:cNvPr id="517" name="Group 516">
          <a:extLst>
            <a:ext uri="{FF2B5EF4-FFF2-40B4-BE49-F238E27FC236}">
              <a16:creationId xmlns:a16="http://schemas.microsoft.com/office/drawing/2014/main" id="{00000000-0008-0000-0400-000005020000}"/>
            </a:ext>
          </a:extLst>
        </xdr:cNvPr>
        <xdr:cNvGrpSpPr/>
      </xdr:nvGrpSpPr>
      <xdr:grpSpPr>
        <a:xfrm>
          <a:off x="7548130" y="74156569"/>
          <a:ext cx="438150" cy="393008"/>
          <a:chOff x="9368045" y="66523016"/>
          <a:chExt cx="438150" cy="393008"/>
        </a:xfrm>
      </xdr:grpSpPr>
      <xdr:sp macro="" textlink="">
        <xdr:nvSpPr>
          <xdr:cNvPr id="1070" name="Oval 1069">
            <a:extLst>
              <a:ext uri="{FF2B5EF4-FFF2-40B4-BE49-F238E27FC236}">
                <a16:creationId xmlns:a16="http://schemas.microsoft.com/office/drawing/2014/main" id="{00000000-0008-0000-0400-00002E040000}"/>
              </a:ext>
            </a:extLst>
          </xdr:cNvPr>
          <xdr:cNvSpPr/>
        </xdr:nvSpPr>
        <xdr:spPr>
          <a:xfrm>
            <a:off x="9368045" y="66525499"/>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28" name="Check Box 744" hidden="1">
                <a:extLst>
                  <a:ext uri="{63B3BB69-23CF-44E3-9099-C40C66FF867C}">
                    <a14:compatExt spid="_x0000_s42728"/>
                  </a:ext>
                  <a:ext uri="{FF2B5EF4-FFF2-40B4-BE49-F238E27FC236}">
                    <a16:creationId xmlns:a16="http://schemas.microsoft.com/office/drawing/2014/main" id="{00000000-0008-0000-0400-0000E8A60000}"/>
                  </a:ext>
                </a:extLst>
              </xdr:cNvPr>
              <xdr:cNvSpPr/>
            </xdr:nvSpPr>
            <xdr:spPr bwMode="auto">
              <a:xfrm>
                <a:off x="9453770" y="66523016"/>
                <a:ext cx="352425" cy="3507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181</xdr:row>
      <xdr:rowOff>123825</xdr:rowOff>
    </xdr:from>
    <xdr:to>
      <xdr:col>8</xdr:col>
      <xdr:colOff>513108</xdr:colOff>
      <xdr:row>181</xdr:row>
      <xdr:rowOff>514350</xdr:rowOff>
    </xdr:to>
    <xdr:grpSp>
      <xdr:nvGrpSpPr>
        <xdr:cNvPr id="521" name="Group 520">
          <a:extLst>
            <a:ext uri="{FF2B5EF4-FFF2-40B4-BE49-F238E27FC236}">
              <a16:creationId xmlns:a16="http://schemas.microsoft.com/office/drawing/2014/main" id="{00000000-0008-0000-0400-000009020000}"/>
            </a:ext>
          </a:extLst>
        </xdr:cNvPr>
        <xdr:cNvGrpSpPr/>
      </xdr:nvGrpSpPr>
      <xdr:grpSpPr>
        <a:xfrm>
          <a:off x="7548130" y="74730552"/>
          <a:ext cx="446433" cy="390525"/>
          <a:chOff x="9368045" y="67096999"/>
          <a:chExt cx="446433" cy="390525"/>
        </a:xfrm>
      </xdr:grpSpPr>
      <xdr:sp macro="" textlink="">
        <xdr:nvSpPr>
          <xdr:cNvPr id="1072" name="Oval 1071">
            <a:extLst>
              <a:ext uri="{FF2B5EF4-FFF2-40B4-BE49-F238E27FC236}">
                <a16:creationId xmlns:a16="http://schemas.microsoft.com/office/drawing/2014/main" id="{00000000-0008-0000-0400-000030040000}"/>
              </a:ext>
            </a:extLst>
          </xdr:cNvPr>
          <xdr:cNvSpPr/>
        </xdr:nvSpPr>
        <xdr:spPr>
          <a:xfrm>
            <a:off x="9368045" y="67096999"/>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29" name="Check Box 745" hidden="1">
                <a:extLst>
                  <a:ext uri="{63B3BB69-23CF-44E3-9099-C40C66FF867C}">
                    <a14:compatExt spid="_x0000_s42729"/>
                  </a:ext>
                  <a:ext uri="{FF2B5EF4-FFF2-40B4-BE49-F238E27FC236}">
                    <a16:creationId xmlns:a16="http://schemas.microsoft.com/office/drawing/2014/main" id="{00000000-0008-0000-0400-0000E9A60000}"/>
                  </a:ext>
                </a:extLst>
              </xdr:cNvPr>
              <xdr:cNvSpPr/>
            </xdr:nvSpPr>
            <xdr:spPr bwMode="auto">
              <a:xfrm>
                <a:off x="9462053" y="67111081"/>
                <a:ext cx="352425" cy="3259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182</xdr:row>
      <xdr:rowOff>123825</xdr:rowOff>
    </xdr:from>
    <xdr:to>
      <xdr:col>8</xdr:col>
      <xdr:colOff>513108</xdr:colOff>
      <xdr:row>182</xdr:row>
      <xdr:rowOff>514350</xdr:rowOff>
    </xdr:to>
    <xdr:grpSp>
      <xdr:nvGrpSpPr>
        <xdr:cNvPr id="525" name="Group 524">
          <a:extLst>
            <a:ext uri="{FF2B5EF4-FFF2-40B4-BE49-F238E27FC236}">
              <a16:creationId xmlns:a16="http://schemas.microsoft.com/office/drawing/2014/main" id="{00000000-0008-0000-0400-00000D020000}"/>
            </a:ext>
          </a:extLst>
        </xdr:cNvPr>
        <xdr:cNvGrpSpPr/>
      </xdr:nvGrpSpPr>
      <xdr:grpSpPr>
        <a:xfrm>
          <a:off x="7548130" y="75302052"/>
          <a:ext cx="446433" cy="390525"/>
          <a:chOff x="9368045" y="67668499"/>
          <a:chExt cx="446433" cy="390525"/>
        </a:xfrm>
      </xdr:grpSpPr>
      <xdr:sp macro="" textlink="">
        <xdr:nvSpPr>
          <xdr:cNvPr id="1074" name="Oval 1073">
            <a:extLst>
              <a:ext uri="{FF2B5EF4-FFF2-40B4-BE49-F238E27FC236}">
                <a16:creationId xmlns:a16="http://schemas.microsoft.com/office/drawing/2014/main" id="{00000000-0008-0000-0400-000032040000}"/>
              </a:ext>
            </a:extLst>
          </xdr:cNvPr>
          <xdr:cNvSpPr/>
        </xdr:nvSpPr>
        <xdr:spPr>
          <a:xfrm>
            <a:off x="9368045" y="67668499"/>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30" name="Check Box 746" hidden="1">
                <a:extLst>
                  <a:ext uri="{63B3BB69-23CF-44E3-9099-C40C66FF867C}">
                    <a14:compatExt spid="_x0000_s42730"/>
                  </a:ext>
                  <a:ext uri="{FF2B5EF4-FFF2-40B4-BE49-F238E27FC236}">
                    <a16:creationId xmlns:a16="http://schemas.microsoft.com/office/drawing/2014/main" id="{00000000-0008-0000-0400-0000EAA60000}"/>
                  </a:ext>
                </a:extLst>
              </xdr:cNvPr>
              <xdr:cNvSpPr/>
            </xdr:nvSpPr>
            <xdr:spPr bwMode="auto">
              <a:xfrm>
                <a:off x="9462053" y="67674299"/>
                <a:ext cx="352425" cy="3507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183</xdr:row>
      <xdr:rowOff>123825</xdr:rowOff>
    </xdr:from>
    <xdr:to>
      <xdr:col>8</xdr:col>
      <xdr:colOff>513108</xdr:colOff>
      <xdr:row>183</xdr:row>
      <xdr:rowOff>514350</xdr:rowOff>
    </xdr:to>
    <xdr:grpSp>
      <xdr:nvGrpSpPr>
        <xdr:cNvPr id="529" name="Group 528">
          <a:extLst>
            <a:ext uri="{FF2B5EF4-FFF2-40B4-BE49-F238E27FC236}">
              <a16:creationId xmlns:a16="http://schemas.microsoft.com/office/drawing/2014/main" id="{00000000-0008-0000-0400-000011020000}"/>
            </a:ext>
          </a:extLst>
        </xdr:cNvPr>
        <xdr:cNvGrpSpPr/>
      </xdr:nvGrpSpPr>
      <xdr:grpSpPr>
        <a:xfrm>
          <a:off x="7548130" y="75873552"/>
          <a:ext cx="446433" cy="390525"/>
          <a:chOff x="9368045" y="68239999"/>
          <a:chExt cx="446433" cy="390525"/>
        </a:xfrm>
      </xdr:grpSpPr>
      <xdr:sp macro="" textlink="">
        <xdr:nvSpPr>
          <xdr:cNvPr id="1076" name="Oval 1075">
            <a:extLst>
              <a:ext uri="{FF2B5EF4-FFF2-40B4-BE49-F238E27FC236}">
                <a16:creationId xmlns:a16="http://schemas.microsoft.com/office/drawing/2014/main" id="{00000000-0008-0000-0400-000034040000}"/>
              </a:ext>
            </a:extLst>
          </xdr:cNvPr>
          <xdr:cNvSpPr/>
        </xdr:nvSpPr>
        <xdr:spPr>
          <a:xfrm>
            <a:off x="9368045" y="68239999"/>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31" name="Check Box 747" hidden="1">
                <a:extLst>
                  <a:ext uri="{63B3BB69-23CF-44E3-9099-C40C66FF867C}">
                    <a14:compatExt spid="_x0000_s42731"/>
                  </a:ext>
                  <a:ext uri="{FF2B5EF4-FFF2-40B4-BE49-F238E27FC236}">
                    <a16:creationId xmlns:a16="http://schemas.microsoft.com/office/drawing/2014/main" id="{00000000-0008-0000-0400-0000EBA60000}"/>
                  </a:ext>
                </a:extLst>
              </xdr:cNvPr>
              <xdr:cNvSpPr/>
            </xdr:nvSpPr>
            <xdr:spPr bwMode="auto">
              <a:xfrm>
                <a:off x="9462053" y="68245797"/>
                <a:ext cx="352425" cy="3590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184</xdr:row>
      <xdr:rowOff>104775</xdr:rowOff>
    </xdr:from>
    <xdr:to>
      <xdr:col>8</xdr:col>
      <xdr:colOff>504825</xdr:colOff>
      <xdr:row>184</xdr:row>
      <xdr:rowOff>533400</xdr:rowOff>
    </xdr:to>
    <xdr:grpSp>
      <xdr:nvGrpSpPr>
        <xdr:cNvPr id="533" name="Group 532">
          <a:extLst>
            <a:ext uri="{FF2B5EF4-FFF2-40B4-BE49-F238E27FC236}">
              <a16:creationId xmlns:a16="http://schemas.microsoft.com/office/drawing/2014/main" id="{00000000-0008-0000-0400-000015020000}"/>
            </a:ext>
          </a:extLst>
        </xdr:cNvPr>
        <xdr:cNvGrpSpPr/>
      </xdr:nvGrpSpPr>
      <xdr:grpSpPr>
        <a:xfrm>
          <a:off x="7548130" y="76426002"/>
          <a:ext cx="438150" cy="428625"/>
          <a:chOff x="9368045" y="68792449"/>
          <a:chExt cx="438150" cy="428625"/>
        </a:xfrm>
      </xdr:grpSpPr>
      <xdr:sp macro="" textlink="">
        <xdr:nvSpPr>
          <xdr:cNvPr id="1078" name="Oval 1077">
            <a:extLst>
              <a:ext uri="{FF2B5EF4-FFF2-40B4-BE49-F238E27FC236}">
                <a16:creationId xmlns:a16="http://schemas.microsoft.com/office/drawing/2014/main" id="{00000000-0008-0000-0400-000036040000}"/>
              </a:ext>
            </a:extLst>
          </xdr:cNvPr>
          <xdr:cNvSpPr/>
        </xdr:nvSpPr>
        <xdr:spPr>
          <a:xfrm>
            <a:off x="9368045" y="68811499"/>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32" name="Check Box 748" hidden="1">
                <a:extLst>
                  <a:ext uri="{63B3BB69-23CF-44E3-9099-C40C66FF867C}">
                    <a14:compatExt spid="_x0000_s42732"/>
                  </a:ext>
                  <a:ext uri="{FF2B5EF4-FFF2-40B4-BE49-F238E27FC236}">
                    <a16:creationId xmlns:a16="http://schemas.microsoft.com/office/drawing/2014/main" id="{00000000-0008-0000-0400-0000ECA60000}"/>
                  </a:ext>
                </a:extLst>
              </xdr:cNvPr>
              <xdr:cNvSpPr/>
            </xdr:nvSpPr>
            <xdr:spPr bwMode="auto">
              <a:xfrm>
                <a:off x="9453770" y="68792449"/>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185</xdr:row>
      <xdr:rowOff>104775</xdr:rowOff>
    </xdr:from>
    <xdr:to>
      <xdr:col>8</xdr:col>
      <xdr:colOff>504825</xdr:colOff>
      <xdr:row>185</xdr:row>
      <xdr:rowOff>533400</xdr:rowOff>
    </xdr:to>
    <xdr:grpSp>
      <xdr:nvGrpSpPr>
        <xdr:cNvPr id="546" name="Group 545">
          <a:extLst>
            <a:ext uri="{FF2B5EF4-FFF2-40B4-BE49-F238E27FC236}">
              <a16:creationId xmlns:a16="http://schemas.microsoft.com/office/drawing/2014/main" id="{00000000-0008-0000-0400-000022020000}"/>
            </a:ext>
          </a:extLst>
        </xdr:cNvPr>
        <xdr:cNvGrpSpPr/>
      </xdr:nvGrpSpPr>
      <xdr:grpSpPr>
        <a:xfrm>
          <a:off x="7548130" y="76997502"/>
          <a:ext cx="438150" cy="428625"/>
          <a:chOff x="9368045" y="69363949"/>
          <a:chExt cx="438150" cy="428625"/>
        </a:xfrm>
      </xdr:grpSpPr>
      <xdr:sp macro="" textlink="">
        <xdr:nvSpPr>
          <xdr:cNvPr id="1080" name="Oval 1079">
            <a:extLst>
              <a:ext uri="{FF2B5EF4-FFF2-40B4-BE49-F238E27FC236}">
                <a16:creationId xmlns:a16="http://schemas.microsoft.com/office/drawing/2014/main" id="{00000000-0008-0000-0400-000038040000}"/>
              </a:ext>
            </a:extLst>
          </xdr:cNvPr>
          <xdr:cNvSpPr/>
        </xdr:nvSpPr>
        <xdr:spPr>
          <a:xfrm>
            <a:off x="9368045" y="69382999"/>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33" name="Check Box 749" hidden="1">
                <a:extLst>
                  <a:ext uri="{63B3BB69-23CF-44E3-9099-C40C66FF867C}">
                    <a14:compatExt spid="_x0000_s42733"/>
                  </a:ext>
                  <a:ext uri="{FF2B5EF4-FFF2-40B4-BE49-F238E27FC236}">
                    <a16:creationId xmlns:a16="http://schemas.microsoft.com/office/drawing/2014/main" id="{00000000-0008-0000-0400-0000EDA60000}"/>
                  </a:ext>
                </a:extLst>
              </xdr:cNvPr>
              <xdr:cNvSpPr/>
            </xdr:nvSpPr>
            <xdr:spPr bwMode="auto">
              <a:xfrm>
                <a:off x="9453770" y="69363949"/>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186</xdr:row>
      <xdr:rowOff>104775</xdr:rowOff>
    </xdr:from>
    <xdr:to>
      <xdr:col>8</xdr:col>
      <xdr:colOff>504825</xdr:colOff>
      <xdr:row>186</xdr:row>
      <xdr:rowOff>533400</xdr:rowOff>
    </xdr:to>
    <xdr:grpSp>
      <xdr:nvGrpSpPr>
        <xdr:cNvPr id="556" name="Group 555">
          <a:extLst>
            <a:ext uri="{FF2B5EF4-FFF2-40B4-BE49-F238E27FC236}">
              <a16:creationId xmlns:a16="http://schemas.microsoft.com/office/drawing/2014/main" id="{00000000-0008-0000-0400-00002C020000}"/>
            </a:ext>
          </a:extLst>
        </xdr:cNvPr>
        <xdr:cNvGrpSpPr/>
      </xdr:nvGrpSpPr>
      <xdr:grpSpPr>
        <a:xfrm>
          <a:off x="7548130" y="77569002"/>
          <a:ext cx="438150" cy="428625"/>
          <a:chOff x="9368045" y="69935449"/>
          <a:chExt cx="438150" cy="428625"/>
        </a:xfrm>
      </xdr:grpSpPr>
      <xdr:sp macro="" textlink="">
        <xdr:nvSpPr>
          <xdr:cNvPr id="1082" name="Oval 1081">
            <a:extLst>
              <a:ext uri="{FF2B5EF4-FFF2-40B4-BE49-F238E27FC236}">
                <a16:creationId xmlns:a16="http://schemas.microsoft.com/office/drawing/2014/main" id="{00000000-0008-0000-0400-00003A040000}"/>
              </a:ext>
            </a:extLst>
          </xdr:cNvPr>
          <xdr:cNvSpPr/>
        </xdr:nvSpPr>
        <xdr:spPr>
          <a:xfrm>
            <a:off x="9368045" y="69954499"/>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34" name="Check Box 750" hidden="1">
                <a:extLst>
                  <a:ext uri="{63B3BB69-23CF-44E3-9099-C40C66FF867C}">
                    <a14:compatExt spid="_x0000_s42734"/>
                  </a:ext>
                  <a:ext uri="{FF2B5EF4-FFF2-40B4-BE49-F238E27FC236}">
                    <a16:creationId xmlns:a16="http://schemas.microsoft.com/office/drawing/2014/main" id="{00000000-0008-0000-0400-0000EEA60000}"/>
                  </a:ext>
                </a:extLst>
              </xdr:cNvPr>
              <xdr:cNvSpPr/>
            </xdr:nvSpPr>
            <xdr:spPr bwMode="auto">
              <a:xfrm>
                <a:off x="9453770" y="69935449"/>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189</xdr:row>
      <xdr:rowOff>145768</xdr:rowOff>
    </xdr:from>
    <xdr:to>
      <xdr:col>8</xdr:col>
      <xdr:colOff>504825</xdr:colOff>
      <xdr:row>189</xdr:row>
      <xdr:rowOff>1333494</xdr:rowOff>
    </xdr:to>
    <xdr:grpSp>
      <xdr:nvGrpSpPr>
        <xdr:cNvPr id="563" name="Group 562">
          <a:extLst>
            <a:ext uri="{FF2B5EF4-FFF2-40B4-BE49-F238E27FC236}">
              <a16:creationId xmlns:a16="http://schemas.microsoft.com/office/drawing/2014/main" id="{00000000-0008-0000-0400-000033020000}"/>
            </a:ext>
          </a:extLst>
        </xdr:cNvPr>
        <xdr:cNvGrpSpPr/>
      </xdr:nvGrpSpPr>
      <xdr:grpSpPr>
        <a:xfrm>
          <a:off x="7548130" y="78649086"/>
          <a:ext cx="438150" cy="1187726"/>
          <a:chOff x="9368045" y="70945507"/>
          <a:chExt cx="438150" cy="1187726"/>
        </a:xfrm>
      </xdr:grpSpPr>
      <xdr:sp macro="" textlink="">
        <xdr:nvSpPr>
          <xdr:cNvPr id="1087" name="Oval 1086">
            <a:extLst>
              <a:ext uri="{FF2B5EF4-FFF2-40B4-BE49-F238E27FC236}">
                <a16:creationId xmlns:a16="http://schemas.microsoft.com/office/drawing/2014/main" id="{00000000-0008-0000-0400-00003F040000}"/>
              </a:ext>
            </a:extLst>
          </xdr:cNvPr>
          <xdr:cNvSpPr/>
        </xdr:nvSpPr>
        <xdr:spPr>
          <a:xfrm>
            <a:off x="9368045" y="71342664"/>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36" name="Check Box 752" hidden="1">
                <a:extLst>
                  <a:ext uri="{63B3BB69-23CF-44E3-9099-C40C66FF867C}">
                    <a14:compatExt spid="_x0000_s42736"/>
                  </a:ext>
                  <a:ext uri="{FF2B5EF4-FFF2-40B4-BE49-F238E27FC236}">
                    <a16:creationId xmlns:a16="http://schemas.microsoft.com/office/drawing/2014/main" id="{00000000-0008-0000-0400-0000F0A60000}"/>
                  </a:ext>
                </a:extLst>
              </xdr:cNvPr>
              <xdr:cNvSpPr/>
            </xdr:nvSpPr>
            <xdr:spPr bwMode="auto">
              <a:xfrm>
                <a:off x="9453770" y="70945507"/>
                <a:ext cx="352425" cy="11877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200</xdr:row>
      <xdr:rowOff>57150</xdr:rowOff>
    </xdr:from>
    <xdr:to>
      <xdr:col>8</xdr:col>
      <xdr:colOff>504825</xdr:colOff>
      <xdr:row>201</xdr:row>
      <xdr:rowOff>0</xdr:rowOff>
    </xdr:to>
    <xdr:grpSp>
      <xdr:nvGrpSpPr>
        <xdr:cNvPr id="618" name="Group 617">
          <a:extLst>
            <a:ext uri="{FF2B5EF4-FFF2-40B4-BE49-F238E27FC236}">
              <a16:creationId xmlns:a16="http://schemas.microsoft.com/office/drawing/2014/main" id="{00000000-0008-0000-0400-00006A020000}"/>
            </a:ext>
          </a:extLst>
        </xdr:cNvPr>
        <xdr:cNvGrpSpPr/>
      </xdr:nvGrpSpPr>
      <xdr:grpSpPr>
        <a:xfrm>
          <a:off x="7548130" y="82742809"/>
          <a:ext cx="438150" cy="548986"/>
          <a:chOff x="9368045" y="75418997"/>
          <a:chExt cx="438150" cy="555761"/>
        </a:xfrm>
      </xdr:grpSpPr>
      <xdr:sp macro="" textlink="">
        <xdr:nvSpPr>
          <xdr:cNvPr id="1089" name="Oval 1088">
            <a:extLst>
              <a:ext uri="{FF2B5EF4-FFF2-40B4-BE49-F238E27FC236}">
                <a16:creationId xmlns:a16="http://schemas.microsoft.com/office/drawing/2014/main" id="{00000000-0008-0000-0400-000041040000}"/>
              </a:ext>
            </a:extLst>
          </xdr:cNvPr>
          <xdr:cNvSpPr/>
        </xdr:nvSpPr>
        <xdr:spPr>
          <a:xfrm>
            <a:off x="9368045" y="75487282"/>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37" name="Check Box 753" hidden="1">
                <a:extLst>
                  <a:ext uri="{63B3BB69-23CF-44E3-9099-C40C66FF867C}">
                    <a14:compatExt spid="_x0000_s42737"/>
                  </a:ext>
                  <a:ext uri="{FF2B5EF4-FFF2-40B4-BE49-F238E27FC236}">
                    <a16:creationId xmlns:a16="http://schemas.microsoft.com/office/drawing/2014/main" id="{00000000-0008-0000-0400-0000F1A60000}"/>
                  </a:ext>
                </a:extLst>
              </xdr:cNvPr>
              <xdr:cNvSpPr/>
            </xdr:nvSpPr>
            <xdr:spPr bwMode="auto">
              <a:xfrm>
                <a:off x="9453770" y="75418997"/>
                <a:ext cx="352425" cy="5557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201</xdr:row>
      <xdr:rowOff>104775</xdr:rowOff>
    </xdr:from>
    <xdr:to>
      <xdr:col>8</xdr:col>
      <xdr:colOff>504825</xdr:colOff>
      <xdr:row>201</xdr:row>
      <xdr:rowOff>514350</xdr:rowOff>
    </xdr:to>
    <xdr:grpSp>
      <xdr:nvGrpSpPr>
        <xdr:cNvPr id="576" name="Group 575">
          <a:extLst>
            <a:ext uri="{FF2B5EF4-FFF2-40B4-BE49-F238E27FC236}">
              <a16:creationId xmlns:a16="http://schemas.microsoft.com/office/drawing/2014/main" id="{00000000-0008-0000-0400-000040020000}"/>
            </a:ext>
          </a:extLst>
        </xdr:cNvPr>
        <xdr:cNvGrpSpPr/>
      </xdr:nvGrpSpPr>
      <xdr:grpSpPr>
        <a:xfrm>
          <a:off x="7548130" y="83396570"/>
          <a:ext cx="438150" cy="409575"/>
          <a:chOff x="9368045" y="76048014"/>
          <a:chExt cx="438150" cy="409575"/>
        </a:xfrm>
      </xdr:grpSpPr>
      <xdr:sp macro="" textlink="">
        <xdr:nvSpPr>
          <xdr:cNvPr id="1091" name="Oval 1090">
            <a:extLst>
              <a:ext uri="{FF2B5EF4-FFF2-40B4-BE49-F238E27FC236}">
                <a16:creationId xmlns:a16="http://schemas.microsoft.com/office/drawing/2014/main" id="{00000000-0008-0000-0400-000043040000}"/>
              </a:ext>
            </a:extLst>
          </xdr:cNvPr>
          <xdr:cNvSpPr/>
        </xdr:nvSpPr>
        <xdr:spPr>
          <a:xfrm>
            <a:off x="9368045" y="76067064"/>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38" name="Check Box 754" hidden="1">
                <a:extLst>
                  <a:ext uri="{63B3BB69-23CF-44E3-9099-C40C66FF867C}">
                    <a14:compatExt spid="_x0000_s42738"/>
                  </a:ext>
                  <a:ext uri="{FF2B5EF4-FFF2-40B4-BE49-F238E27FC236}">
                    <a16:creationId xmlns:a16="http://schemas.microsoft.com/office/drawing/2014/main" id="{00000000-0008-0000-0400-0000F2A60000}"/>
                  </a:ext>
                </a:extLst>
              </xdr:cNvPr>
              <xdr:cNvSpPr/>
            </xdr:nvSpPr>
            <xdr:spPr bwMode="auto">
              <a:xfrm>
                <a:off x="9453770" y="76048014"/>
                <a:ext cx="352425" cy="4087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202</xdr:row>
      <xdr:rowOff>121342</xdr:rowOff>
    </xdr:from>
    <xdr:to>
      <xdr:col>8</xdr:col>
      <xdr:colOff>504825</xdr:colOff>
      <xdr:row>202</xdr:row>
      <xdr:rowOff>514350</xdr:rowOff>
    </xdr:to>
    <xdr:grpSp>
      <xdr:nvGrpSpPr>
        <xdr:cNvPr id="584" name="Group 583">
          <a:extLst>
            <a:ext uri="{FF2B5EF4-FFF2-40B4-BE49-F238E27FC236}">
              <a16:creationId xmlns:a16="http://schemas.microsoft.com/office/drawing/2014/main" id="{00000000-0008-0000-0400-000048020000}"/>
            </a:ext>
          </a:extLst>
        </xdr:cNvPr>
        <xdr:cNvGrpSpPr/>
      </xdr:nvGrpSpPr>
      <xdr:grpSpPr>
        <a:xfrm>
          <a:off x="7548130" y="84045251"/>
          <a:ext cx="438150" cy="393008"/>
          <a:chOff x="9368045" y="76636081"/>
          <a:chExt cx="438150" cy="393008"/>
        </a:xfrm>
      </xdr:grpSpPr>
      <xdr:sp macro="" textlink="">
        <xdr:nvSpPr>
          <xdr:cNvPr id="1093" name="Oval 1092">
            <a:extLst>
              <a:ext uri="{FF2B5EF4-FFF2-40B4-BE49-F238E27FC236}">
                <a16:creationId xmlns:a16="http://schemas.microsoft.com/office/drawing/2014/main" id="{00000000-0008-0000-0400-000045040000}"/>
              </a:ext>
            </a:extLst>
          </xdr:cNvPr>
          <xdr:cNvSpPr/>
        </xdr:nvSpPr>
        <xdr:spPr>
          <a:xfrm>
            <a:off x="9368045" y="76638564"/>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39" name="Check Box 755" hidden="1">
                <a:extLst>
                  <a:ext uri="{63B3BB69-23CF-44E3-9099-C40C66FF867C}">
                    <a14:compatExt spid="_x0000_s42739"/>
                  </a:ext>
                  <a:ext uri="{FF2B5EF4-FFF2-40B4-BE49-F238E27FC236}">
                    <a16:creationId xmlns:a16="http://schemas.microsoft.com/office/drawing/2014/main" id="{00000000-0008-0000-0400-0000F3A60000}"/>
                  </a:ext>
                </a:extLst>
              </xdr:cNvPr>
              <xdr:cNvSpPr/>
            </xdr:nvSpPr>
            <xdr:spPr bwMode="auto">
              <a:xfrm>
                <a:off x="9453770" y="76636081"/>
                <a:ext cx="352425" cy="3756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203</xdr:row>
      <xdr:rowOff>104775</xdr:rowOff>
    </xdr:from>
    <xdr:to>
      <xdr:col>8</xdr:col>
      <xdr:colOff>504825</xdr:colOff>
      <xdr:row>203</xdr:row>
      <xdr:rowOff>533400</xdr:rowOff>
    </xdr:to>
    <xdr:grpSp>
      <xdr:nvGrpSpPr>
        <xdr:cNvPr id="593" name="Group 592">
          <a:extLst>
            <a:ext uri="{FF2B5EF4-FFF2-40B4-BE49-F238E27FC236}">
              <a16:creationId xmlns:a16="http://schemas.microsoft.com/office/drawing/2014/main" id="{00000000-0008-0000-0400-000051020000}"/>
            </a:ext>
          </a:extLst>
        </xdr:cNvPr>
        <xdr:cNvGrpSpPr/>
      </xdr:nvGrpSpPr>
      <xdr:grpSpPr>
        <a:xfrm>
          <a:off x="7548130" y="84660798"/>
          <a:ext cx="438150" cy="428625"/>
          <a:chOff x="9368045" y="77191014"/>
          <a:chExt cx="438150" cy="428625"/>
        </a:xfrm>
      </xdr:grpSpPr>
      <xdr:sp macro="" textlink="">
        <xdr:nvSpPr>
          <xdr:cNvPr id="1095" name="Oval 1094">
            <a:extLst>
              <a:ext uri="{FF2B5EF4-FFF2-40B4-BE49-F238E27FC236}">
                <a16:creationId xmlns:a16="http://schemas.microsoft.com/office/drawing/2014/main" id="{00000000-0008-0000-0400-000047040000}"/>
              </a:ext>
            </a:extLst>
          </xdr:cNvPr>
          <xdr:cNvSpPr/>
        </xdr:nvSpPr>
        <xdr:spPr>
          <a:xfrm>
            <a:off x="9368045" y="77210064"/>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40" name="Check Box 756" hidden="1">
                <a:extLst>
                  <a:ext uri="{63B3BB69-23CF-44E3-9099-C40C66FF867C}">
                    <a14:compatExt spid="_x0000_s42740"/>
                  </a:ext>
                  <a:ext uri="{FF2B5EF4-FFF2-40B4-BE49-F238E27FC236}">
                    <a16:creationId xmlns:a16="http://schemas.microsoft.com/office/drawing/2014/main" id="{00000000-0008-0000-0400-0000F4A60000}"/>
                  </a:ext>
                </a:extLst>
              </xdr:cNvPr>
              <xdr:cNvSpPr/>
            </xdr:nvSpPr>
            <xdr:spPr bwMode="auto">
              <a:xfrm>
                <a:off x="9453770" y="77191014"/>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204</xdr:row>
      <xdr:rowOff>104775</xdr:rowOff>
    </xdr:from>
    <xdr:to>
      <xdr:col>8</xdr:col>
      <xdr:colOff>504825</xdr:colOff>
      <xdr:row>204</xdr:row>
      <xdr:rowOff>533400</xdr:rowOff>
    </xdr:to>
    <xdr:grpSp>
      <xdr:nvGrpSpPr>
        <xdr:cNvPr id="600" name="Group 599">
          <a:extLst>
            <a:ext uri="{FF2B5EF4-FFF2-40B4-BE49-F238E27FC236}">
              <a16:creationId xmlns:a16="http://schemas.microsoft.com/office/drawing/2014/main" id="{00000000-0008-0000-0400-000058020000}"/>
            </a:ext>
          </a:extLst>
        </xdr:cNvPr>
        <xdr:cNvGrpSpPr/>
      </xdr:nvGrpSpPr>
      <xdr:grpSpPr>
        <a:xfrm>
          <a:off x="7548130" y="85292911"/>
          <a:ext cx="438150" cy="428625"/>
          <a:chOff x="9368045" y="77762514"/>
          <a:chExt cx="438150" cy="428625"/>
        </a:xfrm>
      </xdr:grpSpPr>
      <xdr:sp macro="" textlink="">
        <xdr:nvSpPr>
          <xdr:cNvPr id="1097" name="Oval 1096">
            <a:extLst>
              <a:ext uri="{FF2B5EF4-FFF2-40B4-BE49-F238E27FC236}">
                <a16:creationId xmlns:a16="http://schemas.microsoft.com/office/drawing/2014/main" id="{00000000-0008-0000-0400-000049040000}"/>
              </a:ext>
            </a:extLst>
          </xdr:cNvPr>
          <xdr:cNvSpPr/>
        </xdr:nvSpPr>
        <xdr:spPr>
          <a:xfrm>
            <a:off x="9368045" y="77781564"/>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41" name="Check Box 757" hidden="1">
                <a:extLst>
                  <a:ext uri="{63B3BB69-23CF-44E3-9099-C40C66FF867C}">
                    <a14:compatExt spid="_x0000_s42741"/>
                  </a:ext>
                  <a:ext uri="{FF2B5EF4-FFF2-40B4-BE49-F238E27FC236}">
                    <a16:creationId xmlns:a16="http://schemas.microsoft.com/office/drawing/2014/main" id="{00000000-0008-0000-0400-0000F5A60000}"/>
                  </a:ext>
                </a:extLst>
              </xdr:cNvPr>
              <xdr:cNvSpPr/>
            </xdr:nvSpPr>
            <xdr:spPr bwMode="auto">
              <a:xfrm>
                <a:off x="9453770" y="77762514"/>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205</xdr:row>
      <xdr:rowOff>104775</xdr:rowOff>
    </xdr:from>
    <xdr:to>
      <xdr:col>8</xdr:col>
      <xdr:colOff>504825</xdr:colOff>
      <xdr:row>205</xdr:row>
      <xdr:rowOff>533400</xdr:rowOff>
    </xdr:to>
    <xdr:grpSp>
      <xdr:nvGrpSpPr>
        <xdr:cNvPr id="608" name="Group 607">
          <a:extLst>
            <a:ext uri="{FF2B5EF4-FFF2-40B4-BE49-F238E27FC236}">
              <a16:creationId xmlns:a16="http://schemas.microsoft.com/office/drawing/2014/main" id="{00000000-0008-0000-0400-000060020000}"/>
            </a:ext>
          </a:extLst>
        </xdr:cNvPr>
        <xdr:cNvGrpSpPr/>
      </xdr:nvGrpSpPr>
      <xdr:grpSpPr>
        <a:xfrm>
          <a:off x="7548130" y="85925025"/>
          <a:ext cx="438150" cy="428625"/>
          <a:chOff x="9368045" y="78334014"/>
          <a:chExt cx="438150" cy="428625"/>
        </a:xfrm>
      </xdr:grpSpPr>
      <xdr:sp macro="" textlink="">
        <xdr:nvSpPr>
          <xdr:cNvPr id="1099" name="Oval 1098">
            <a:extLst>
              <a:ext uri="{FF2B5EF4-FFF2-40B4-BE49-F238E27FC236}">
                <a16:creationId xmlns:a16="http://schemas.microsoft.com/office/drawing/2014/main" id="{00000000-0008-0000-0400-00004B040000}"/>
              </a:ext>
            </a:extLst>
          </xdr:cNvPr>
          <xdr:cNvSpPr/>
        </xdr:nvSpPr>
        <xdr:spPr>
          <a:xfrm>
            <a:off x="9368045" y="78353064"/>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42" name="Check Box 758" hidden="1">
                <a:extLst>
                  <a:ext uri="{63B3BB69-23CF-44E3-9099-C40C66FF867C}">
                    <a14:compatExt spid="_x0000_s42742"/>
                  </a:ext>
                  <a:ext uri="{FF2B5EF4-FFF2-40B4-BE49-F238E27FC236}">
                    <a16:creationId xmlns:a16="http://schemas.microsoft.com/office/drawing/2014/main" id="{00000000-0008-0000-0400-0000F6A60000}"/>
                  </a:ext>
                </a:extLst>
              </xdr:cNvPr>
              <xdr:cNvSpPr/>
            </xdr:nvSpPr>
            <xdr:spPr bwMode="auto">
              <a:xfrm>
                <a:off x="9453770" y="78334014"/>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214</xdr:row>
      <xdr:rowOff>366507</xdr:rowOff>
    </xdr:from>
    <xdr:to>
      <xdr:col>8</xdr:col>
      <xdr:colOff>504825</xdr:colOff>
      <xdr:row>214</xdr:row>
      <xdr:rowOff>915959</xdr:rowOff>
    </xdr:to>
    <xdr:grpSp>
      <xdr:nvGrpSpPr>
        <xdr:cNvPr id="620" name="Group 619">
          <a:extLst>
            <a:ext uri="{FF2B5EF4-FFF2-40B4-BE49-F238E27FC236}">
              <a16:creationId xmlns:a16="http://schemas.microsoft.com/office/drawing/2014/main" id="{00000000-0008-0000-0400-00006C020000}"/>
            </a:ext>
          </a:extLst>
        </xdr:cNvPr>
        <xdr:cNvGrpSpPr/>
      </xdr:nvGrpSpPr>
      <xdr:grpSpPr>
        <a:xfrm>
          <a:off x="7548130" y="89892848"/>
          <a:ext cx="438150" cy="549452"/>
          <a:chOff x="9368045" y="82546550"/>
          <a:chExt cx="438150" cy="549452"/>
        </a:xfrm>
      </xdr:grpSpPr>
      <xdr:sp macro="" textlink="">
        <xdr:nvSpPr>
          <xdr:cNvPr id="1101" name="Oval 1100">
            <a:extLst>
              <a:ext uri="{FF2B5EF4-FFF2-40B4-BE49-F238E27FC236}">
                <a16:creationId xmlns:a16="http://schemas.microsoft.com/office/drawing/2014/main" id="{00000000-0008-0000-0400-00004D040000}"/>
              </a:ext>
            </a:extLst>
          </xdr:cNvPr>
          <xdr:cNvSpPr/>
        </xdr:nvSpPr>
        <xdr:spPr>
          <a:xfrm>
            <a:off x="9368045" y="82637243"/>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43" name="Check Box 759" hidden="1">
                <a:extLst>
                  <a:ext uri="{63B3BB69-23CF-44E3-9099-C40C66FF867C}">
                    <a14:compatExt spid="_x0000_s42743"/>
                  </a:ext>
                  <a:ext uri="{FF2B5EF4-FFF2-40B4-BE49-F238E27FC236}">
                    <a16:creationId xmlns:a16="http://schemas.microsoft.com/office/drawing/2014/main" id="{00000000-0008-0000-0400-0000F7A60000}"/>
                  </a:ext>
                </a:extLst>
              </xdr:cNvPr>
              <xdr:cNvSpPr/>
            </xdr:nvSpPr>
            <xdr:spPr bwMode="auto">
              <a:xfrm>
                <a:off x="9453770" y="82546550"/>
                <a:ext cx="352425" cy="549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116373</xdr:colOff>
      <xdr:row>234</xdr:row>
      <xdr:rowOff>63780</xdr:rowOff>
    </xdr:from>
    <xdr:to>
      <xdr:col>8</xdr:col>
      <xdr:colOff>552450</xdr:colOff>
      <xdr:row>234</xdr:row>
      <xdr:rowOff>534832</xdr:rowOff>
    </xdr:to>
    <xdr:grpSp>
      <xdr:nvGrpSpPr>
        <xdr:cNvPr id="629" name="Group 628">
          <a:extLst>
            <a:ext uri="{FF2B5EF4-FFF2-40B4-BE49-F238E27FC236}">
              <a16:creationId xmlns:a16="http://schemas.microsoft.com/office/drawing/2014/main" id="{00000000-0008-0000-0400-000075020000}"/>
            </a:ext>
          </a:extLst>
        </xdr:cNvPr>
        <xdr:cNvGrpSpPr/>
      </xdr:nvGrpSpPr>
      <xdr:grpSpPr>
        <a:xfrm>
          <a:off x="7597828" y="95504280"/>
          <a:ext cx="436077" cy="471052"/>
          <a:chOff x="9417743" y="87660650"/>
          <a:chExt cx="436077" cy="471052"/>
        </a:xfrm>
      </xdr:grpSpPr>
      <xdr:sp macro="" textlink="">
        <xdr:nvSpPr>
          <xdr:cNvPr id="1103" name="Oval 1102">
            <a:extLst>
              <a:ext uri="{FF2B5EF4-FFF2-40B4-BE49-F238E27FC236}">
                <a16:creationId xmlns:a16="http://schemas.microsoft.com/office/drawing/2014/main" id="{00000000-0008-0000-0400-00004F040000}"/>
              </a:ext>
            </a:extLst>
          </xdr:cNvPr>
          <xdr:cNvSpPr/>
        </xdr:nvSpPr>
        <xdr:spPr>
          <a:xfrm>
            <a:off x="9417743" y="87695846"/>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44" name="Check Box 760" hidden="1">
                <a:extLst>
                  <a:ext uri="{63B3BB69-23CF-44E3-9099-C40C66FF867C}">
                    <a14:compatExt spid="_x0000_s42744"/>
                  </a:ext>
                  <a:ext uri="{FF2B5EF4-FFF2-40B4-BE49-F238E27FC236}">
                    <a16:creationId xmlns:a16="http://schemas.microsoft.com/office/drawing/2014/main" id="{00000000-0008-0000-0400-0000F8A60000}"/>
                  </a:ext>
                </a:extLst>
              </xdr:cNvPr>
              <xdr:cNvSpPr/>
            </xdr:nvSpPr>
            <xdr:spPr bwMode="auto">
              <a:xfrm>
                <a:off x="9501395" y="87660650"/>
                <a:ext cx="352425" cy="4710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116373</xdr:colOff>
      <xdr:row>238</xdr:row>
      <xdr:rowOff>85725</xdr:rowOff>
    </xdr:from>
    <xdr:to>
      <xdr:col>8</xdr:col>
      <xdr:colOff>552450</xdr:colOff>
      <xdr:row>238</xdr:row>
      <xdr:rowOff>489501</xdr:rowOff>
    </xdr:to>
    <xdr:grpSp>
      <xdr:nvGrpSpPr>
        <xdr:cNvPr id="636" name="Group 635">
          <a:extLst>
            <a:ext uri="{FF2B5EF4-FFF2-40B4-BE49-F238E27FC236}">
              <a16:creationId xmlns:a16="http://schemas.microsoft.com/office/drawing/2014/main" id="{00000000-0008-0000-0400-00007C020000}"/>
            </a:ext>
          </a:extLst>
        </xdr:cNvPr>
        <xdr:cNvGrpSpPr/>
      </xdr:nvGrpSpPr>
      <xdr:grpSpPr>
        <a:xfrm>
          <a:off x="7597828" y="97119498"/>
          <a:ext cx="436077" cy="403776"/>
          <a:chOff x="9417743" y="89214877"/>
          <a:chExt cx="436077" cy="403776"/>
        </a:xfrm>
      </xdr:grpSpPr>
      <xdr:sp macro="" textlink="">
        <xdr:nvSpPr>
          <xdr:cNvPr id="1109" name="Oval 1108">
            <a:extLst>
              <a:ext uri="{FF2B5EF4-FFF2-40B4-BE49-F238E27FC236}">
                <a16:creationId xmlns:a16="http://schemas.microsoft.com/office/drawing/2014/main" id="{00000000-0008-0000-0400-000055040000}"/>
              </a:ext>
            </a:extLst>
          </xdr:cNvPr>
          <xdr:cNvSpPr/>
        </xdr:nvSpPr>
        <xdr:spPr>
          <a:xfrm>
            <a:off x="9417743" y="89228128"/>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47" name="Check Box 763" hidden="1">
                <a:extLst>
                  <a:ext uri="{63B3BB69-23CF-44E3-9099-C40C66FF867C}">
                    <a14:compatExt spid="_x0000_s42747"/>
                  </a:ext>
                  <a:ext uri="{FF2B5EF4-FFF2-40B4-BE49-F238E27FC236}">
                    <a16:creationId xmlns:a16="http://schemas.microsoft.com/office/drawing/2014/main" id="{00000000-0008-0000-0400-0000FBA60000}"/>
                  </a:ext>
                </a:extLst>
              </xdr:cNvPr>
              <xdr:cNvSpPr/>
            </xdr:nvSpPr>
            <xdr:spPr bwMode="auto">
              <a:xfrm>
                <a:off x="9501395" y="89214877"/>
                <a:ext cx="352425" cy="4017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241</xdr:row>
      <xdr:rowOff>104775</xdr:rowOff>
    </xdr:from>
    <xdr:to>
      <xdr:col>8</xdr:col>
      <xdr:colOff>504825</xdr:colOff>
      <xdr:row>241</xdr:row>
      <xdr:rowOff>533400</xdr:rowOff>
    </xdr:to>
    <xdr:grpSp>
      <xdr:nvGrpSpPr>
        <xdr:cNvPr id="646" name="Group 645">
          <a:extLst>
            <a:ext uri="{FF2B5EF4-FFF2-40B4-BE49-F238E27FC236}">
              <a16:creationId xmlns:a16="http://schemas.microsoft.com/office/drawing/2014/main" id="{00000000-0008-0000-0400-000086020000}"/>
            </a:ext>
          </a:extLst>
        </xdr:cNvPr>
        <xdr:cNvGrpSpPr/>
      </xdr:nvGrpSpPr>
      <xdr:grpSpPr>
        <a:xfrm>
          <a:off x="7548130" y="98575957"/>
          <a:ext cx="438150" cy="428625"/>
          <a:chOff x="9368045" y="90583992"/>
          <a:chExt cx="438150" cy="428625"/>
        </a:xfrm>
      </xdr:grpSpPr>
      <xdr:sp macro="" textlink="">
        <xdr:nvSpPr>
          <xdr:cNvPr id="1111" name="Oval 1110">
            <a:extLst>
              <a:ext uri="{FF2B5EF4-FFF2-40B4-BE49-F238E27FC236}">
                <a16:creationId xmlns:a16="http://schemas.microsoft.com/office/drawing/2014/main" id="{00000000-0008-0000-0400-000057040000}"/>
              </a:ext>
            </a:extLst>
          </xdr:cNvPr>
          <xdr:cNvSpPr/>
        </xdr:nvSpPr>
        <xdr:spPr>
          <a:xfrm>
            <a:off x="9368045" y="90603042"/>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48" name="Check Box 764" hidden="1">
                <a:extLst>
                  <a:ext uri="{63B3BB69-23CF-44E3-9099-C40C66FF867C}">
                    <a14:compatExt spid="_x0000_s42748"/>
                  </a:ext>
                  <a:ext uri="{FF2B5EF4-FFF2-40B4-BE49-F238E27FC236}">
                    <a16:creationId xmlns:a16="http://schemas.microsoft.com/office/drawing/2014/main" id="{00000000-0008-0000-0400-0000FCA60000}"/>
                  </a:ext>
                </a:extLst>
              </xdr:cNvPr>
              <xdr:cNvSpPr/>
            </xdr:nvSpPr>
            <xdr:spPr bwMode="auto">
              <a:xfrm>
                <a:off x="9453770" y="90583992"/>
                <a:ext cx="3524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246</xdr:row>
      <xdr:rowOff>107679</xdr:rowOff>
    </xdr:from>
    <xdr:to>
      <xdr:col>8</xdr:col>
      <xdr:colOff>504825</xdr:colOff>
      <xdr:row>246</xdr:row>
      <xdr:rowOff>514350</xdr:rowOff>
    </xdr:to>
    <xdr:grpSp>
      <xdr:nvGrpSpPr>
        <xdr:cNvPr id="661" name="Group 660">
          <a:extLst>
            <a:ext uri="{FF2B5EF4-FFF2-40B4-BE49-F238E27FC236}">
              <a16:creationId xmlns:a16="http://schemas.microsoft.com/office/drawing/2014/main" id="{00000000-0008-0000-0400-000095020000}"/>
            </a:ext>
          </a:extLst>
        </xdr:cNvPr>
        <xdr:cNvGrpSpPr/>
      </xdr:nvGrpSpPr>
      <xdr:grpSpPr>
        <a:xfrm>
          <a:off x="7548130" y="100137497"/>
          <a:ext cx="438150" cy="406671"/>
          <a:chOff x="9368045" y="92077766"/>
          <a:chExt cx="438150" cy="406671"/>
        </a:xfrm>
      </xdr:grpSpPr>
      <xdr:sp macro="" textlink="">
        <xdr:nvSpPr>
          <xdr:cNvPr id="1113" name="Oval 1112">
            <a:extLst>
              <a:ext uri="{FF2B5EF4-FFF2-40B4-BE49-F238E27FC236}">
                <a16:creationId xmlns:a16="http://schemas.microsoft.com/office/drawing/2014/main" id="{00000000-0008-0000-0400-000059040000}"/>
              </a:ext>
            </a:extLst>
          </xdr:cNvPr>
          <xdr:cNvSpPr/>
        </xdr:nvSpPr>
        <xdr:spPr>
          <a:xfrm>
            <a:off x="9368045" y="92093912"/>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49" name="Check Box 765" hidden="1">
                <a:extLst>
                  <a:ext uri="{63B3BB69-23CF-44E3-9099-C40C66FF867C}">
                    <a14:compatExt spid="_x0000_s42749"/>
                  </a:ext>
                  <a:ext uri="{FF2B5EF4-FFF2-40B4-BE49-F238E27FC236}">
                    <a16:creationId xmlns:a16="http://schemas.microsoft.com/office/drawing/2014/main" id="{00000000-0008-0000-0400-0000FDA60000}"/>
                  </a:ext>
                </a:extLst>
              </xdr:cNvPr>
              <xdr:cNvSpPr/>
            </xdr:nvSpPr>
            <xdr:spPr bwMode="auto">
              <a:xfrm>
                <a:off x="9453770" y="92077766"/>
                <a:ext cx="352425" cy="3975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248</xdr:row>
      <xdr:rowOff>45972</xdr:rowOff>
    </xdr:from>
    <xdr:to>
      <xdr:col>8</xdr:col>
      <xdr:colOff>533400</xdr:colOff>
      <xdr:row>248</xdr:row>
      <xdr:rowOff>496960</xdr:rowOff>
    </xdr:to>
    <xdr:grpSp>
      <xdr:nvGrpSpPr>
        <xdr:cNvPr id="667" name="Group 666">
          <a:extLst>
            <a:ext uri="{FF2B5EF4-FFF2-40B4-BE49-F238E27FC236}">
              <a16:creationId xmlns:a16="http://schemas.microsoft.com/office/drawing/2014/main" id="{00000000-0008-0000-0400-00009B020000}"/>
            </a:ext>
          </a:extLst>
        </xdr:cNvPr>
        <xdr:cNvGrpSpPr/>
      </xdr:nvGrpSpPr>
      <xdr:grpSpPr>
        <a:xfrm>
          <a:off x="7576705" y="100933040"/>
          <a:ext cx="438150" cy="450988"/>
          <a:chOff x="9396620" y="92877450"/>
          <a:chExt cx="438150" cy="450988"/>
        </a:xfrm>
      </xdr:grpSpPr>
      <xdr:sp macro="" textlink="">
        <xdr:nvSpPr>
          <xdr:cNvPr id="1119" name="Oval 1118">
            <a:extLst>
              <a:ext uri="{FF2B5EF4-FFF2-40B4-BE49-F238E27FC236}">
                <a16:creationId xmlns:a16="http://schemas.microsoft.com/office/drawing/2014/main" id="{00000000-0008-0000-0400-00005F040000}"/>
              </a:ext>
            </a:extLst>
          </xdr:cNvPr>
          <xdr:cNvSpPr/>
        </xdr:nvSpPr>
        <xdr:spPr>
          <a:xfrm>
            <a:off x="9396620" y="92917203"/>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52" name="Check Box 768" hidden="1">
                <a:extLst>
                  <a:ext uri="{63B3BB69-23CF-44E3-9099-C40C66FF867C}">
                    <a14:compatExt spid="_x0000_s42752"/>
                  </a:ext>
                  <a:ext uri="{FF2B5EF4-FFF2-40B4-BE49-F238E27FC236}">
                    <a16:creationId xmlns:a16="http://schemas.microsoft.com/office/drawing/2014/main" id="{00000000-0008-0000-0400-000000A70000}"/>
                  </a:ext>
                </a:extLst>
              </xdr:cNvPr>
              <xdr:cNvSpPr/>
            </xdr:nvSpPr>
            <xdr:spPr bwMode="auto">
              <a:xfrm>
                <a:off x="9482345" y="92877450"/>
                <a:ext cx="352425" cy="4509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250</xdr:row>
      <xdr:rowOff>34376</xdr:rowOff>
    </xdr:from>
    <xdr:to>
      <xdr:col>8</xdr:col>
      <xdr:colOff>533400</xdr:colOff>
      <xdr:row>250</xdr:row>
      <xdr:rowOff>491580</xdr:rowOff>
    </xdr:to>
    <xdr:grpSp>
      <xdr:nvGrpSpPr>
        <xdr:cNvPr id="675" name="Group 674">
          <a:extLst>
            <a:ext uri="{FF2B5EF4-FFF2-40B4-BE49-F238E27FC236}">
              <a16:creationId xmlns:a16="http://schemas.microsoft.com/office/drawing/2014/main" id="{00000000-0008-0000-0400-0000A3020000}"/>
            </a:ext>
          </a:extLst>
        </xdr:cNvPr>
        <xdr:cNvGrpSpPr/>
      </xdr:nvGrpSpPr>
      <xdr:grpSpPr>
        <a:xfrm>
          <a:off x="7576705" y="101943217"/>
          <a:ext cx="438150" cy="457204"/>
          <a:chOff x="9396620" y="93901180"/>
          <a:chExt cx="438150" cy="457204"/>
        </a:xfrm>
      </xdr:grpSpPr>
      <xdr:sp macro="" textlink="">
        <xdr:nvSpPr>
          <xdr:cNvPr id="1121" name="Oval 1120">
            <a:extLst>
              <a:ext uri="{FF2B5EF4-FFF2-40B4-BE49-F238E27FC236}">
                <a16:creationId xmlns:a16="http://schemas.microsoft.com/office/drawing/2014/main" id="{00000000-0008-0000-0400-000061040000}"/>
              </a:ext>
            </a:extLst>
          </xdr:cNvPr>
          <xdr:cNvSpPr/>
        </xdr:nvSpPr>
        <xdr:spPr>
          <a:xfrm>
            <a:off x="9396620" y="93943004"/>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53" name="Check Box 769" hidden="1">
                <a:extLst>
                  <a:ext uri="{63B3BB69-23CF-44E3-9099-C40C66FF867C}">
                    <a14:compatExt spid="_x0000_s42753"/>
                  </a:ext>
                  <a:ext uri="{FF2B5EF4-FFF2-40B4-BE49-F238E27FC236}">
                    <a16:creationId xmlns:a16="http://schemas.microsoft.com/office/drawing/2014/main" id="{00000000-0008-0000-0400-000001A70000}"/>
                  </a:ext>
                </a:extLst>
              </xdr:cNvPr>
              <xdr:cNvSpPr/>
            </xdr:nvSpPr>
            <xdr:spPr bwMode="auto">
              <a:xfrm>
                <a:off x="9482345" y="93901180"/>
                <a:ext cx="352425" cy="4572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85725</xdr:colOff>
      <xdr:row>252</xdr:row>
      <xdr:rowOff>205413</xdr:rowOff>
    </xdr:from>
    <xdr:to>
      <xdr:col>8</xdr:col>
      <xdr:colOff>523875</xdr:colOff>
      <xdr:row>252</xdr:row>
      <xdr:rowOff>621200</xdr:rowOff>
    </xdr:to>
    <xdr:grpSp>
      <xdr:nvGrpSpPr>
        <xdr:cNvPr id="684" name="Group 683">
          <a:extLst>
            <a:ext uri="{FF2B5EF4-FFF2-40B4-BE49-F238E27FC236}">
              <a16:creationId xmlns:a16="http://schemas.microsoft.com/office/drawing/2014/main" id="{00000000-0008-0000-0400-0000AC020000}"/>
            </a:ext>
          </a:extLst>
        </xdr:cNvPr>
        <xdr:cNvGrpSpPr/>
      </xdr:nvGrpSpPr>
      <xdr:grpSpPr>
        <a:xfrm>
          <a:off x="7567180" y="103352504"/>
          <a:ext cx="438150" cy="415787"/>
          <a:chOff x="9387095" y="95306326"/>
          <a:chExt cx="438150" cy="415787"/>
        </a:xfrm>
      </xdr:grpSpPr>
      <xdr:sp macro="" textlink="">
        <xdr:nvSpPr>
          <xdr:cNvPr id="1123" name="Oval 1122">
            <a:extLst>
              <a:ext uri="{FF2B5EF4-FFF2-40B4-BE49-F238E27FC236}">
                <a16:creationId xmlns:a16="http://schemas.microsoft.com/office/drawing/2014/main" id="{00000000-0008-0000-0400-000063040000}"/>
              </a:ext>
            </a:extLst>
          </xdr:cNvPr>
          <xdr:cNvSpPr/>
        </xdr:nvSpPr>
        <xdr:spPr>
          <a:xfrm>
            <a:off x="9387095" y="95329513"/>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54" name="Check Box 770" hidden="1">
                <a:extLst>
                  <a:ext uri="{63B3BB69-23CF-44E3-9099-C40C66FF867C}">
                    <a14:compatExt spid="_x0000_s42754"/>
                  </a:ext>
                  <a:ext uri="{FF2B5EF4-FFF2-40B4-BE49-F238E27FC236}">
                    <a16:creationId xmlns:a16="http://schemas.microsoft.com/office/drawing/2014/main" id="{00000000-0008-0000-0400-000002A70000}"/>
                  </a:ext>
                </a:extLst>
              </xdr:cNvPr>
              <xdr:cNvSpPr/>
            </xdr:nvSpPr>
            <xdr:spPr bwMode="auto">
              <a:xfrm>
                <a:off x="9472820" y="95306326"/>
                <a:ext cx="352425" cy="4157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85725</xdr:colOff>
      <xdr:row>253</xdr:row>
      <xdr:rowOff>200025</xdr:rowOff>
    </xdr:from>
    <xdr:to>
      <xdr:col>8</xdr:col>
      <xdr:colOff>523875</xdr:colOff>
      <xdr:row>254</xdr:row>
      <xdr:rowOff>371475</xdr:rowOff>
    </xdr:to>
    <xdr:grpSp>
      <xdr:nvGrpSpPr>
        <xdr:cNvPr id="691" name="Group 690">
          <a:extLst>
            <a:ext uri="{FF2B5EF4-FFF2-40B4-BE49-F238E27FC236}">
              <a16:creationId xmlns:a16="http://schemas.microsoft.com/office/drawing/2014/main" id="{00000000-0008-0000-0400-0000B3020000}"/>
            </a:ext>
          </a:extLst>
        </xdr:cNvPr>
        <xdr:cNvGrpSpPr/>
      </xdr:nvGrpSpPr>
      <xdr:grpSpPr>
        <a:xfrm>
          <a:off x="7567180" y="104498775"/>
          <a:ext cx="438150" cy="387927"/>
          <a:chOff x="9387095" y="96452221"/>
          <a:chExt cx="438150" cy="386797"/>
        </a:xfrm>
      </xdr:grpSpPr>
      <xdr:sp macro="" textlink="">
        <xdr:nvSpPr>
          <xdr:cNvPr id="1125" name="Oval 1124">
            <a:extLst>
              <a:ext uri="{FF2B5EF4-FFF2-40B4-BE49-F238E27FC236}">
                <a16:creationId xmlns:a16="http://schemas.microsoft.com/office/drawing/2014/main" id="{00000000-0008-0000-0400-000065040000}"/>
              </a:ext>
            </a:extLst>
          </xdr:cNvPr>
          <xdr:cNvSpPr/>
        </xdr:nvSpPr>
        <xdr:spPr>
          <a:xfrm>
            <a:off x="9387095" y="96452221"/>
            <a:ext cx="390525" cy="386797"/>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55" name="Check Box 771" hidden="1">
                <a:extLst>
                  <a:ext uri="{63B3BB69-23CF-44E3-9099-C40C66FF867C}">
                    <a14:compatExt spid="_x0000_s42755"/>
                  </a:ext>
                  <a:ext uri="{FF2B5EF4-FFF2-40B4-BE49-F238E27FC236}">
                    <a16:creationId xmlns:a16="http://schemas.microsoft.com/office/drawing/2014/main" id="{00000000-0008-0000-0400-000003A70000}"/>
                  </a:ext>
                </a:extLst>
              </xdr:cNvPr>
              <xdr:cNvSpPr/>
            </xdr:nvSpPr>
            <xdr:spPr bwMode="auto">
              <a:xfrm>
                <a:off x="9472820" y="96478728"/>
                <a:ext cx="352425" cy="3284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261</xdr:row>
      <xdr:rowOff>0</xdr:rowOff>
    </xdr:from>
    <xdr:to>
      <xdr:col>8</xdr:col>
      <xdr:colOff>533400</xdr:colOff>
      <xdr:row>261</xdr:row>
      <xdr:rowOff>397377</xdr:rowOff>
    </xdr:to>
    <xdr:grpSp>
      <xdr:nvGrpSpPr>
        <xdr:cNvPr id="699" name="Group 698">
          <a:extLst>
            <a:ext uri="{FF2B5EF4-FFF2-40B4-BE49-F238E27FC236}">
              <a16:creationId xmlns:a16="http://schemas.microsoft.com/office/drawing/2014/main" id="{00000000-0008-0000-0400-0000BB020000}"/>
            </a:ext>
          </a:extLst>
        </xdr:cNvPr>
        <xdr:cNvGrpSpPr/>
      </xdr:nvGrpSpPr>
      <xdr:grpSpPr>
        <a:xfrm>
          <a:off x="7576705" y="106827205"/>
          <a:ext cx="438150" cy="397377"/>
          <a:chOff x="9396620" y="98828087"/>
          <a:chExt cx="438150" cy="397377"/>
        </a:xfrm>
      </xdr:grpSpPr>
      <xdr:sp macro="" textlink="">
        <xdr:nvSpPr>
          <xdr:cNvPr id="1129" name="Oval 1128">
            <a:extLst>
              <a:ext uri="{FF2B5EF4-FFF2-40B4-BE49-F238E27FC236}">
                <a16:creationId xmlns:a16="http://schemas.microsoft.com/office/drawing/2014/main" id="{00000000-0008-0000-0400-000069040000}"/>
              </a:ext>
            </a:extLst>
          </xdr:cNvPr>
          <xdr:cNvSpPr/>
        </xdr:nvSpPr>
        <xdr:spPr>
          <a:xfrm>
            <a:off x="9396620" y="98828087"/>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57" name="Check Box 773" hidden="1">
                <a:extLst>
                  <a:ext uri="{63B3BB69-23CF-44E3-9099-C40C66FF867C}">
                    <a14:compatExt spid="_x0000_s42757"/>
                  </a:ext>
                  <a:ext uri="{FF2B5EF4-FFF2-40B4-BE49-F238E27FC236}">
                    <a16:creationId xmlns:a16="http://schemas.microsoft.com/office/drawing/2014/main" id="{00000000-0008-0000-0400-000005A70000}"/>
                  </a:ext>
                </a:extLst>
              </xdr:cNvPr>
              <xdr:cNvSpPr/>
            </xdr:nvSpPr>
            <xdr:spPr bwMode="auto">
              <a:xfrm>
                <a:off x="9482345" y="98828091"/>
                <a:ext cx="352425" cy="3973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85725</xdr:colOff>
      <xdr:row>265</xdr:row>
      <xdr:rowOff>447264</xdr:rowOff>
    </xdr:from>
    <xdr:to>
      <xdr:col>8</xdr:col>
      <xdr:colOff>523875</xdr:colOff>
      <xdr:row>265</xdr:row>
      <xdr:rowOff>946567</xdr:rowOff>
    </xdr:to>
    <xdr:grpSp>
      <xdr:nvGrpSpPr>
        <xdr:cNvPr id="715" name="Group 714">
          <a:extLst>
            <a:ext uri="{FF2B5EF4-FFF2-40B4-BE49-F238E27FC236}">
              <a16:creationId xmlns:a16="http://schemas.microsoft.com/office/drawing/2014/main" id="{00000000-0008-0000-0400-0000CB020000}"/>
            </a:ext>
          </a:extLst>
        </xdr:cNvPr>
        <xdr:cNvGrpSpPr/>
      </xdr:nvGrpSpPr>
      <xdr:grpSpPr>
        <a:xfrm>
          <a:off x="7567180" y="109092878"/>
          <a:ext cx="438150" cy="499303"/>
          <a:chOff x="9387095" y="100998134"/>
          <a:chExt cx="438150" cy="499303"/>
        </a:xfrm>
      </xdr:grpSpPr>
      <xdr:sp macro="" textlink="">
        <xdr:nvSpPr>
          <xdr:cNvPr id="1135" name="Oval 1134">
            <a:extLst>
              <a:ext uri="{FF2B5EF4-FFF2-40B4-BE49-F238E27FC236}">
                <a16:creationId xmlns:a16="http://schemas.microsoft.com/office/drawing/2014/main" id="{00000000-0008-0000-0400-00006F040000}"/>
              </a:ext>
            </a:extLst>
          </xdr:cNvPr>
          <xdr:cNvSpPr/>
        </xdr:nvSpPr>
        <xdr:spPr>
          <a:xfrm>
            <a:off x="9387095" y="101055695"/>
            <a:ext cx="390525" cy="37147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60" name="Check Box 776" hidden="1">
                <a:extLst>
                  <a:ext uri="{63B3BB69-23CF-44E3-9099-C40C66FF867C}">
                    <a14:compatExt spid="_x0000_s42760"/>
                  </a:ext>
                  <a:ext uri="{FF2B5EF4-FFF2-40B4-BE49-F238E27FC236}">
                    <a16:creationId xmlns:a16="http://schemas.microsoft.com/office/drawing/2014/main" id="{00000000-0008-0000-0400-000008A70000}"/>
                  </a:ext>
                </a:extLst>
              </xdr:cNvPr>
              <xdr:cNvSpPr/>
            </xdr:nvSpPr>
            <xdr:spPr bwMode="auto">
              <a:xfrm>
                <a:off x="9472820" y="100998134"/>
                <a:ext cx="352425" cy="4993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85725</xdr:colOff>
      <xdr:row>262</xdr:row>
      <xdr:rowOff>171450</xdr:rowOff>
    </xdr:from>
    <xdr:to>
      <xdr:col>8</xdr:col>
      <xdr:colOff>533400</xdr:colOff>
      <xdr:row>263</xdr:row>
      <xdr:rowOff>285750</xdr:rowOff>
    </xdr:to>
    <xdr:grpSp>
      <xdr:nvGrpSpPr>
        <xdr:cNvPr id="708" name="Group 707">
          <a:extLst>
            <a:ext uri="{FF2B5EF4-FFF2-40B4-BE49-F238E27FC236}">
              <a16:creationId xmlns:a16="http://schemas.microsoft.com/office/drawing/2014/main" id="{00000000-0008-0000-0400-0000C4020000}"/>
            </a:ext>
          </a:extLst>
        </xdr:cNvPr>
        <xdr:cNvGrpSpPr/>
      </xdr:nvGrpSpPr>
      <xdr:grpSpPr>
        <a:xfrm>
          <a:off x="7567180" y="107933836"/>
          <a:ext cx="447675" cy="391391"/>
          <a:chOff x="9387095" y="99836080"/>
          <a:chExt cx="447675" cy="387627"/>
        </a:xfrm>
      </xdr:grpSpPr>
      <xdr:sp macro="" textlink="">
        <xdr:nvSpPr>
          <xdr:cNvPr id="1137" name="Oval 1136">
            <a:extLst>
              <a:ext uri="{FF2B5EF4-FFF2-40B4-BE49-F238E27FC236}">
                <a16:creationId xmlns:a16="http://schemas.microsoft.com/office/drawing/2014/main" id="{00000000-0008-0000-0400-000071040000}"/>
              </a:ext>
            </a:extLst>
          </xdr:cNvPr>
          <xdr:cNvSpPr/>
        </xdr:nvSpPr>
        <xdr:spPr>
          <a:xfrm>
            <a:off x="9387095" y="99836080"/>
            <a:ext cx="390525" cy="387627"/>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61" name="Check Box 777" hidden="1">
                <a:extLst>
                  <a:ext uri="{63B3BB69-23CF-44E3-9099-C40C66FF867C}">
                    <a14:compatExt spid="_x0000_s42761"/>
                  </a:ext>
                  <a:ext uri="{FF2B5EF4-FFF2-40B4-BE49-F238E27FC236}">
                    <a16:creationId xmlns:a16="http://schemas.microsoft.com/office/drawing/2014/main" id="{00000000-0008-0000-0400-000009A70000}"/>
                  </a:ext>
                </a:extLst>
              </xdr:cNvPr>
              <xdr:cNvSpPr/>
            </xdr:nvSpPr>
            <xdr:spPr bwMode="auto">
              <a:xfrm>
                <a:off x="9482345" y="99853060"/>
                <a:ext cx="352425" cy="3494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273</xdr:row>
      <xdr:rowOff>495300</xdr:rowOff>
    </xdr:from>
    <xdr:to>
      <xdr:col>8</xdr:col>
      <xdr:colOff>533400</xdr:colOff>
      <xdr:row>273</xdr:row>
      <xdr:rowOff>890999</xdr:rowOff>
    </xdr:to>
    <xdr:grpSp>
      <xdr:nvGrpSpPr>
        <xdr:cNvPr id="738" name="Group 737">
          <a:extLst>
            <a:ext uri="{FF2B5EF4-FFF2-40B4-BE49-F238E27FC236}">
              <a16:creationId xmlns:a16="http://schemas.microsoft.com/office/drawing/2014/main" id="{00000000-0008-0000-0400-0000E2020000}"/>
            </a:ext>
          </a:extLst>
        </xdr:cNvPr>
        <xdr:cNvGrpSpPr/>
      </xdr:nvGrpSpPr>
      <xdr:grpSpPr>
        <a:xfrm>
          <a:off x="7576705" y="114301732"/>
          <a:ext cx="438150" cy="395699"/>
          <a:chOff x="9396620" y="105916343"/>
          <a:chExt cx="438150" cy="395699"/>
        </a:xfrm>
      </xdr:grpSpPr>
      <xdr:sp macro="" textlink="">
        <xdr:nvSpPr>
          <xdr:cNvPr id="1141" name="Oval 1140">
            <a:extLst>
              <a:ext uri="{FF2B5EF4-FFF2-40B4-BE49-F238E27FC236}">
                <a16:creationId xmlns:a16="http://schemas.microsoft.com/office/drawing/2014/main" id="{00000000-0008-0000-0400-000075040000}"/>
              </a:ext>
            </a:extLst>
          </xdr:cNvPr>
          <xdr:cNvSpPr/>
        </xdr:nvSpPr>
        <xdr:spPr>
          <a:xfrm>
            <a:off x="9396620" y="105916343"/>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63" name="Check Box 779" hidden="1">
                <a:extLst>
                  <a:ext uri="{63B3BB69-23CF-44E3-9099-C40C66FF867C}">
                    <a14:compatExt spid="_x0000_s42763"/>
                  </a:ext>
                  <a:ext uri="{FF2B5EF4-FFF2-40B4-BE49-F238E27FC236}">
                    <a16:creationId xmlns:a16="http://schemas.microsoft.com/office/drawing/2014/main" id="{00000000-0008-0000-0400-00000BA70000}"/>
                  </a:ext>
                </a:extLst>
              </xdr:cNvPr>
              <xdr:cNvSpPr/>
            </xdr:nvSpPr>
            <xdr:spPr bwMode="auto">
              <a:xfrm>
                <a:off x="9482345" y="105935814"/>
                <a:ext cx="352425" cy="3762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275</xdr:row>
      <xdr:rowOff>0</xdr:rowOff>
    </xdr:from>
    <xdr:to>
      <xdr:col>8</xdr:col>
      <xdr:colOff>533400</xdr:colOff>
      <xdr:row>275</xdr:row>
      <xdr:rowOff>390525</xdr:rowOff>
    </xdr:to>
    <xdr:grpSp>
      <xdr:nvGrpSpPr>
        <xdr:cNvPr id="739" name="Group 738">
          <a:extLst>
            <a:ext uri="{FF2B5EF4-FFF2-40B4-BE49-F238E27FC236}">
              <a16:creationId xmlns:a16="http://schemas.microsoft.com/office/drawing/2014/main" id="{00000000-0008-0000-0400-0000E3020000}"/>
            </a:ext>
          </a:extLst>
        </xdr:cNvPr>
        <xdr:cNvGrpSpPr/>
      </xdr:nvGrpSpPr>
      <xdr:grpSpPr>
        <a:xfrm>
          <a:off x="7576705" y="115581545"/>
          <a:ext cx="438150" cy="390525"/>
          <a:chOff x="9396620" y="107193522"/>
          <a:chExt cx="438150" cy="390525"/>
        </a:xfrm>
      </xdr:grpSpPr>
      <xdr:sp macro="" textlink="">
        <xdr:nvSpPr>
          <xdr:cNvPr id="1143" name="Oval 1142">
            <a:extLst>
              <a:ext uri="{FF2B5EF4-FFF2-40B4-BE49-F238E27FC236}">
                <a16:creationId xmlns:a16="http://schemas.microsoft.com/office/drawing/2014/main" id="{00000000-0008-0000-0400-000077040000}"/>
              </a:ext>
            </a:extLst>
          </xdr:cNvPr>
          <xdr:cNvSpPr/>
        </xdr:nvSpPr>
        <xdr:spPr>
          <a:xfrm>
            <a:off x="9396620" y="107193522"/>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64" name="Check Box 780" hidden="1">
                <a:extLst>
                  <a:ext uri="{63B3BB69-23CF-44E3-9099-C40C66FF867C}">
                    <a14:compatExt spid="_x0000_s42764"/>
                  </a:ext>
                  <a:ext uri="{FF2B5EF4-FFF2-40B4-BE49-F238E27FC236}">
                    <a16:creationId xmlns:a16="http://schemas.microsoft.com/office/drawing/2014/main" id="{00000000-0008-0000-0400-00000CA70000}"/>
                  </a:ext>
                </a:extLst>
              </xdr:cNvPr>
              <xdr:cNvSpPr/>
            </xdr:nvSpPr>
            <xdr:spPr bwMode="auto">
              <a:xfrm>
                <a:off x="9482345" y="107221273"/>
                <a:ext cx="352425" cy="3116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277</xdr:row>
      <xdr:rowOff>495300</xdr:rowOff>
    </xdr:from>
    <xdr:to>
      <xdr:col>8</xdr:col>
      <xdr:colOff>533400</xdr:colOff>
      <xdr:row>277</xdr:row>
      <xdr:rowOff>890598</xdr:rowOff>
    </xdr:to>
    <xdr:grpSp>
      <xdr:nvGrpSpPr>
        <xdr:cNvPr id="743" name="Group 742">
          <a:extLst>
            <a:ext uri="{FF2B5EF4-FFF2-40B4-BE49-F238E27FC236}">
              <a16:creationId xmlns:a16="http://schemas.microsoft.com/office/drawing/2014/main" id="{00000000-0008-0000-0400-0000E7020000}"/>
            </a:ext>
          </a:extLst>
        </xdr:cNvPr>
        <xdr:cNvGrpSpPr/>
      </xdr:nvGrpSpPr>
      <xdr:grpSpPr>
        <a:xfrm>
          <a:off x="7576705" y="117115936"/>
          <a:ext cx="438150" cy="395298"/>
          <a:chOff x="9396620" y="108724148"/>
          <a:chExt cx="438150" cy="395298"/>
        </a:xfrm>
      </xdr:grpSpPr>
      <xdr:sp macro="" textlink="">
        <xdr:nvSpPr>
          <xdr:cNvPr id="1145" name="Oval 1144">
            <a:extLst>
              <a:ext uri="{FF2B5EF4-FFF2-40B4-BE49-F238E27FC236}">
                <a16:creationId xmlns:a16="http://schemas.microsoft.com/office/drawing/2014/main" id="{00000000-0008-0000-0400-000079040000}"/>
              </a:ext>
            </a:extLst>
          </xdr:cNvPr>
          <xdr:cNvSpPr/>
        </xdr:nvSpPr>
        <xdr:spPr>
          <a:xfrm>
            <a:off x="9396620" y="108724148"/>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65" name="Check Box 781" hidden="1">
                <a:extLst>
                  <a:ext uri="{63B3BB69-23CF-44E3-9099-C40C66FF867C}">
                    <a14:compatExt spid="_x0000_s42765"/>
                  </a:ext>
                  <a:ext uri="{FF2B5EF4-FFF2-40B4-BE49-F238E27FC236}">
                    <a16:creationId xmlns:a16="http://schemas.microsoft.com/office/drawing/2014/main" id="{00000000-0008-0000-0400-00000DA70000}"/>
                  </a:ext>
                </a:extLst>
              </xdr:cNvPr>
              <xdr:cNvSpPr/>
            </xdr:nvSpPr>
            <xdr:spPr bwMode="auto">
              <a:xfrm>
                <a:off x="9482345" y="108727050"/>
                <a:ext cx="352425" cy="3923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279</xdr:row>
      <xdr:rowOff>0</xdr:rowOff>
    </xdr:from>
    <xdr:to>
      <xdr:col>8</xdr:col>
      <xdr:colOff>533400</xdr:colOff>
      <xdr:row>279</xdr:row>
      <xdr:rowOff>390525</xdr:rowOff>
    </xdr:to>
    <xdr:grpSp>
      <xdr:nvGrpSpPr>
        <xdr:cNvPr id="747" name="Group 746">
          <a:extLst>
            <a:ext uri="{FF2B5EF4-FFF2-40B4-BE49-F238E27FC236}">
              <a16:creationId xmlns:a16="http://schemas.microsoft.com/office/drawing/2014/main" id="{00000000-0008-0000-0400-0000EB020000}"/>
            </a:ext>
          </a:extLst>
        </xdr:cNvPr>
        <xdr:cNvGrpSpPr/>
      </xdr:nvGrpSpPr>
      <xdr:grpSpPr>
        <a:xfrm>
          <a:off x="7576705" y="118369773"/>
          <a:ext cx="438150" cy="390525"/>
          <a:chOff x="9396620" y="109984761"/>
          <a:chExt cx="438150" cy="390525"/>
        </a:xfrm>
      </xdr:grpSpPr>
      <xdr:sp macro="" textlink="">
        <xdr:nvSpPr>
          <xdr:cNvPr id="1147" name="Oval 1146">
            <a:extLst>
              <a:ext uri="{FF2B5EF4-FFF2-40B4-BE49-F238E27FC236}">
                <a16:creationId xmlns:a16="http://schemas.microsoft.com/office/drawing/2014/main" id="{00000000-0008-0000-0400-00007B040000}"/>
              </a:ext>
            </a:extLst>
          </xdr:cNvPr>
          <xdr:cNvSpPr/>
        </xdr:nvSpPr>
        <xdr:spPr>
          <a:xfrm>
            <a:off x="9396620" y="109984761"/>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66" name="Check Box 782" hidden="1">
                <a:extLst>
                  <a:ext uri="{63B3BB69-23CF-44E3-9099-C40C66FF867C}">
                    <a14:compatExt spid="_x0000_s42766"/>
                  </a:ext>
                  <a:ext uri="{FF2B5EF4-FFF2-40B4-BE49-F238E27FC236}">
                    <a16:creationId xmlns:a16="http://schemas.microsoft.com/office/drawing/2014/main" id="{00000000-0008-0000-0400-00000EA70000}"/>
                  </a:ext>
                </a:extLst>
              </xdr:cNvPr>
              <xdr:cNvSpPr/>
            </xdr:nvSpPr>
            <xdr:spPr bwMode="auto">
              <a:xfrm>
                <a:off x="9482345" y="110012514"/>
                <a:ext cx="352425" cy="351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281</xdr:row>
      <xdr:rowOff>495300</xdr:rowOff>
    </xdr:from>
    <xdr:to>
      <xdr:col>8</xdr:col>
      <xdr:colOff>533400</xdr:colOff>
      <xdr:row>281</xdr:row>
      <xdr:rowOff>915495</xdr:rowOff>
    </xdr:to>
    <xdr:grpSp>
      <xdr:nvGrpSpPr>
        <xdr:cNvPr id="751" name="Group 750">
          <a:extLst>
            <a:ext uri="{FF2B5EF4-FFF2-40B4-BE49-F238E27FC236}">
              <a16:creationId xmlns:a16="http://schemas.microsoft.com/office/drawing/2014/main" id="{00000000-0008-0000-0400-0000EF020000}"/>
            </a:ext>
          </a:extLst>
        </xdr:cNvPr>
        <xdr:cNvGrpSpPr/>
      </xdr:nvGrpSpPr>
      <xdr:grpSpPr>
        <a:xfrm>
          <a:off x="7576705" y="119904164"/>
          <a:ext cx="438150" cy="420195"/>
          <a:chOff x="9396620" y="111523670"/>
          <a:chExt cx="438150" cy="420195"/>
        </a:xfrm>
      </xdr:grpSpPr>
      <xdr:sp macro="" textlink="">
        <xdr:nvSpPr>
          <xdr:cNvPr id="1149" name="Oval 1148">
            <a:extLst>
              <a:ext uri="{FF2B5EF4-FFF2-40B4-BE49-F238E27FC236}">
                <a16:creationId xmlns:a16="http://schemas.microsoft.com/office/drawing/2014/main" id="{00000000-0008-0000-0400-00007D040000}"/>
              </a:ext>
            </a:extLst>
          </xdr:cNvPr>
          <xdr:cNvSpPr/>
        </xdr:nvSpPr>
        <xdr:spPr>
          <a:xfrm>
            <a:off x="9396620" y="111523670"/>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67" name="Check Box 783" hidden="1">
                <a:extLst>
                  <a:ext uri="{63B3BB69-23CF-44E3-9099-C40C66FF867C}">
                    <a14:compatExt spid="_x0000_s42767"/>
                  </a:ext>
                  <a:ext uri="{FF2B5EF4-FFF2-40B4-BE49-F238E27FC236}">
                    <a16:creationId xmlns:a16="http://schemas.microsoft.com/office/drawing/2014/main" id="{00000000-0008-0000-0400-00000FA70000}"/>
                  </a:ext>
                </a:extLst>
              </xdr:cNvPr>
              <xdr:cNvSpPr/>
            </xdr:nvSpPr>
            <xdr:spPr bwMode="auto">
              <a:xfrm>
                <a:off x="9482345" y="111526572"/>
                <a:ext cx="352425" cy="4172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285</xdr:row>
      <xdr:rowOff>904875</xdr:rowOff>
    </xdr:from>
    <xdr:to>
      <xdr:col>8</xdr:col>
      <xdr:colOff>541683</xdr:colOff>
      <xdr:row>285</xdr:row>
      <xdr:rowOff>1295400</xdr:rowOff>
    </xdr:to>
    <xdr:grpSp>
      <xdr:nvGrpSpPr>
        <xdr:cNvPr id="759" name="Group 758">
          <a:extLst>
            <a:ext uri="{FF2B5EF4-FFF2-40B4-BE49-F238E27FC236}">
              <a16:creationId xmlns:a16="http://schemas.microsoft.com/office/drawing/2014/main" id="{00000000-0008-0000-0400-0000F7020000}"/>
            </a:ext>
          </a:extLst>
        </xdr:cNvPr>
        <xdr:cNvGrpSpPr/>
      </xdr:nvGrpSpPr>
      <xdr:grpSpPr>
        <a:xfrm>
          <a:off x="7576705" y="122582420"/>
          <a:ext cx="446433" cy="390525"/>
          <a:chOff x="9396620" y="114219245"/>
          <a:chExt cx="446433" cy="390525"/>
        </a:xfrm>
      </xdr:grpSpPr>
      <xdr:sp macro="" textlink="">
        <xdr:nvSpPr>
          <xdr:cNvPr id="1151" name="Oval 1150">
            <a:extLst>
              <a:ext uri="{FF2B5EF4-FFF2-40B4-BE49-F238E27FC236}">
                <a16:creationId xmlns:a16="http://schemas.microsoft.com/office/drawing/2014/main" id="{00000000-0008-0000-0400-00007F040000}"/>
              </a:ext>
            </a:extLst>
          </xdr:cNvPr>
          <xdr:cNvSpPr/>
        </xdr:nvSpPr>
        <xdr:spPr>
          <a:xfrm>
            <a:off x="9396620" y="114219245"/>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68" name="Check Box 784" hidden="1">
                <a:extLst>
                  <a:ext uri="{63B3BB69-23CF-44E3-9099-C40C66FF867C}">
                    <a14:compatExt spid="_x0000_s42768"/>
                  </a:ext>
                  <a:ext uri="{FF2B5EF4-FFF2-40B4-BE49-F238E27FC236}">
                    <a16:creationId xmlns:a16="http://schemas.microsoft.com/office/drawing/2014/main" id="{00000000-0008-0000-0400-000010A70000}"/>
                  </a:ext>
                </a:extLst>
              </xdr:cNvPr>
              <xdr:cNvSpPr/>
            </xdr:nvSpPr>
            <xdr:spPr bwMode="auto">
              <a:xfrm>
                <a:off x="9490628" y="114246995"/>
                <a:ext cx="352425" cy="351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287</xdr:row>
      <xdr:rowOff>123825</xdr:rowOff>
    </xdr:from>
    <xdr:to>
      <xdr:col>8</xdr:col>
      <xdr:colOff>541683</xdr:colOff>
      <xdr:row>287</xdr:row>
      <xdr:rowOff>514350</xdr:rowOff>
    </xdr:to>
    <xdr:grpSp>
      <xdr:nvGrpSpPr>
        <xdr:cNvPr id="768" name="Group 767">
          <a:extLst>
            <a:ext uri="{FF2B5EF4-FFF2-40B4-BE49-F238E27FC236}">
              <a16:creationId xmlns:a16="http://schemas.microsoft.com/office/drawing/2014/main" id="{00000000-0008-0000-0400-000000030000}"/>
            </a:ext>
          </a:extLst>
        </xdr:cNvPr>
        <xdr:cNvGrpSpPr/>
      </xdr:nvGrpSpPr>
      <xdr:grpSpPr>
        <a:xfrm>
          <a:off x="7576705" y="124745461"/>
          <a:ext cx="446433" cy="390525"/>
          <a:chOff x="9396620" y="115773890"/>
          <a:chExt cx="446433" cy="390525"/>
        </a:xfrm>
      </xdr:grpSpPr>
      <xdr:sp macro="" textlink="">
        <xdr:nvSpPr>
          <xdr:cNvPr id="1153" name="Oval 1152">
            <a:extLst>
              <a:ext uri="{FF2B5EF4-FFF2-40B4-BE49-F238E27FC236}">
                <a16:creationId xmlns:a16="http://schemas.microsoft.com/office/drawing/2014/main" id="{00000000-0008-0000-0400-000081040000}"/>
              </a:ext>
            </a:extLst>
          </xdr:cNvPr>
          <xdr:cNvSpPr/>
        </xdr:nvSpPr>
        <xdr:spPr>
          <a:xfrm>
            <a:off x="9396620" y="115773890"/>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69" name="Check Box 785" hidden="1">
                <a:extLst>
                  <a:ext uri="{63B3BB69-23CF-44E3-9099-C40C66FF867C}">
                    <a14:compatExt spid="_x0000_s42769"/>
                  </a:ext>
                  <a:ext uri="{FF2B5EF4-FFF2-40B4-BE49-F238E27FC236}">
                    <a16:creationId xmlns:a16="http://schemas.microsoft.com/office/drawing/2014/main" id="{00000000-0008-0000-0400-000011A70000}"/>
                  </a:ext>
                </a:extLst>
              </xdr:cNvPr>
              <xdr:cNvSpPr/>
            </xdr:nvSpPr>
            <xdr:spPr bwMode="auto">
              <a:xfrm>
                <a:off x="9490628" y="115808681"/>
                <a:ext cx="352425" cy="3049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289</xdr:row>
      <xdr:rowOff>476250</xdr:rowOff>
    </xdr:from>
    <xdr:to>
      <xdr:col>8</xdr:col>
      <xdr:colOff>541683</xdr:colOff>
      <xdr:row>289</xdr:row>
      <xdr:rowOff>866775</xdr:rowOff>
    </xdr:to>
    <xdr:grpSp>
      <xdr:nvGrpSpPr>
        <xdr:cNvPr id="775" name="Group 774">
          <a:extLst>
            <a:ext uri="{FF2B5EF4-FFF2-40B4-BE49-F238E27FC236}">
              <a16:creationId xmlns:a16="http://schemas.microsoft.com/office/drawing/2014/main" id="{00000000-0008-0000-0400-000007030000}"/>
            </a:ext>
          </a:extLst>
        </xdr:cNvPr>
        <xdr:cNvGrpSpPr/>
      </xdr:nvGrpSpPr>
      <xdr:grpSpPr>
        <a:xfrm>
          <a:off x="7576705" y="126474682"/>
          <a:ext cx="446433" cy="390525"/>
          <a:chOff x="9396620" y="117418402"/>
          <a:chExt cx="446433" cy="390525"/>
        </a:xfrm>
      </xdr:grpSpPr>
      <xdr:sp macro="" textlink="">
        <xdr:nvSpPr>
          <xdr:cNvPr id="1155" name="Oval 1154">
            <a:extLst>
              <a:ext uri="{FF2B5EF4-FFF2-40B4-BE49-F238E27FC236}">
                <a16:creationId xmlns:a16="http://schemas.microsoft.com/office/drawing/2014/main" id="{00000000-0008-0000-0400-000083040000}"/>
              </a:ext>
            </a:extLst>
          </xdr:cNvPr>
          <xdr:cNvSpPr/>
        </xdr:nvSpPr>
        <xdr:spPr>
          <a:xfrm>
            <a:off x="9396620" y="117418402"/>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70" name="Check Box 786" hidden="1">
                <a:extLst>
                  <a:ext uri="{63B3BB69-23CF-44E3-9099-C40C66FF867C}">
                    <a14:compatExt spid="_x0000_s42770"/>
                  </a:ext>
                  <a:ext uri="{FF2B5EF4-FFF2-40B4-BE49-F238E27FC236}">
                    <a16:creationId xmlns:a16="http://schemas.microsoft.com/office/drawing/2014/main" id="{00000000-0008-0000-0400-000012A70000}"/>
                  </a:ext>
                </a:extLst>
              </xdr:cNvPr>
              <xdr:cNvSpPr/>
            </xdr:nvSpPr>
            <xdr:spPr bwMode="auto">
              <a:xfrm>
                <a:off x="9490628" y="117429589"/>
                <a:ext cx="352425" cy="3623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295</xdr:row>
      <xdr:rowOff>504825</xdr:rowOff>
    </xdr:from>
    <xdr:to>
      <xdr:col>8</xdr:col>
      <xdr:colOff>533400</xdr:colOff>
      <xdr:row>295</xdr:row>
      <xdr:rowOff>895350</xdr:rowOff>
    </xdr:to>
    <xdr:grpSp>
      <xdr:nvGrpSpPr>
        <xdr:cNvPr id="783" name="Group 782">
          <a:extLst>
            <a:ext uri="{FF2B5EF4-FFF2-40B4-BE49-F238E27FC236}">
              <a16:creationId xmlns:a16="http://schemas.microsoft.com/office/drawing/2014/main" id="{00000000-0008-0000-0400-00000F030000}"/>
            </a:ext>
          </a:extLst>
        </xdr:cNvPr>
        <xdr:cNvGrpSpPr/>
      </xdr:nvGrpSpPr>
      <xdr:grpSpPr>
        <a:xfrm>
          <a:off x="7576705" y="129265507"/>
          <a:ext cx="438150" cy="390525"/>
          <a:chOff x="9396620" y="120138825"/>
          <a:chExt cx="438150" cy="390525"/>
        </a:xfrm>
      </xdr:grpSpPr>
      <xdr:sp macro="" textlink="">
        <xdr:nvSpPr>
          <xdr:cNvPr id="1157" name="Oval 1156">
            <a:extLst>
              <a:ext uri="{FF2B5EF4-FFF2-40B4-BE49-F238E27FC236}">
                <a16:creationId xmlns:a16="http://schemas.microsoft.com/office/drawing/2014/main" id="{00000000-0008-0000-0400-000085040000}"/>
              </a:ext>
            </a:extLst>
          </xdr:cNvPr>
          <xdr:cNvSpPr/>
        </xdr:nvSpPr>
        <xdr:spPr>
          <a:xfrm>
            <a:off x="9396620" y="120138825"/>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71" name="Check Box 787" hidden="1">
                <a:extLst>
                  <a:ext uri="{63B3BB69-23CF-44E3-9099-C40C66FF867C}">
                    <a14:compatExt spid="_x0000_s42771"/>
                  </a:ext>
                  <a:ext uri="{FF2B5EF4-FFF2-40B4-BE49-F238E27FC236}">
                    <a16:creationId xmlns:a16="http://schemas.microsoft.com/office/drawing/2014/main" id="{00000000-0008-0000-0400-000013A70000}"/>
                  </a:ext>
                </a:extLst>
              </xdr:cNvPr>
              <xdr:cNvSpPr/>
            </xdr:nvSpPr>
            <xdr:spPr bwMode="auto">
              <a:xfrm>
                <a:off x="9482345" y="120155810"/>
                <a:ext cx="352425" cy="3681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297</xdr:row>
      <xdr:rowOff>504825</xdr:rowOff>
    </xdr:from>
    <xdr:to>
      <xdr:col>8</xdr:col>
      <xdr:colOff>533400</xdr:colOff>
      <xdr:row>297</xdr:row>
      <xdr:rowOff>895350</xdr:rowOff>
    </xdr:to>
    <xdr:grpSp>
      <xdr:nvGrpSpPr>
        <xdr:cNvPr id="792" name="Group 791">
          <a:extLst>
            <a:ext uri="{FF2B5EF4-FFF2-40B4-BE49-F238E27FC236}">
              <a16:creationId xmlns:a16="http://schemas.microsoft.com/office/drawing/2014/main" id="{00000000-0008-0000-0400-000018030000}"/>
            </a:ext>
          </a:extLst>
        </xdr:cNvPr>
        <xdr:cNvGrpSpPr/>
      </xdr:nvGrpSpPr>
      <xdr:grpSpPr>
        <a:xfrm>
          <a:off x="7576705" y="131672734"/>
          <a:ext cx="438150" cy="390525"/>
          <a:chOff x="9396620" y="122549064"/>
          <a:chExt cx="438150" cy="390525"/>
        </a:xfrm>
      </xdr:grpSpPr>
      <xdr:sp macro="" textlink="">
        <xdr:nvSpPr>
          <xdr:cNvPr id="1159" name="Oval 1158">
            <a:extLst>
              <a:ext uri="{FF2B5EF4-FFF2-40B4-BE49-F238E27FC236}">
                <a16:creationId xmlns:a16="http://schemas.microsoft.com/office/drawing/2014/main" id="{00000000-0008-0000-0400-000087040000}"/>
              </a:ext>
            </a:extLst>
          </xdr:cNvPr>
          <xdr:cNvSpPr/>
        </xdr:nvSpPr>
        <xdr:spPr>
          <a:xfrm>
            <a:off x="9396620" y="122549064"/>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72" name="Check Box 788" hidden="1">
                <a:extLst>
                  <a:ext uri="{63B3BB69-23CF-44E3-9099-C40C66FF867C}">
                    <a14:compatExt spid="_x0000_s42772"/>
                  </a:ext>
                  <a:ext uri="{FF2B5EF4-FFF2-40B4-BE49-F238E27FC236}">
                    <a16:creationId xmlns:a16="http://schemas.microsoft.com/office/drawing/2014/main" id="{00000000-0008-0000-0400-000014A70000}"/>
                  </a:ext>
                </a:extLst>
              </xdr:cNvPr>
              <xdr:cNvSpPr/>
            </xdr:nvSpPr>
            <xdr:spPr bwMode="auto">
              <a:xfrm>
                <a:off x="9482345" y="122556525"/>
                <a:ext cx="352425" cy="326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271</xdr:row>
      <xdr:rowOff>485775</xdr:rowOff>
    </xdr:from>
    <xdr:to>
      <xdr:col>8</xdr:col>
      <xdr:colOff>533400</xdr:colOff>
      <xdr:row>271</xdr:row>
      <xdr:rowOff>876300</xdr:rowOff>
    </xdr:to>
    <xdr:grpSp>
      <xdr:nvGrpSpPr>
        <xdr:cNvPr id="723" name="Group 722">
          <a:extLst>
            <a:ext uri="{FF2B5EF4-FFF2-40B4-BE49-F238E27FC236}">
              <a16:creationId xmlns:a16="http://schemas.microsoft.com/office/drawing/2014/main" id="{00000000-0008-0000-0400-0000D3020000}"/>
            </a:ext>
          </a:extLst>
        </xdr:cNvPr>
        <xdr:cNvGrpSpPr/>
      </xdr:nvGrpSpPr>
      <xdr:grpSpPr>
        <a:xfrm>
          <a:off x="7576705" y="112577707"/>
          <a:ext cx="438150" cy="390525"/>
          <a:chOff x="9396620" y="104192318"/>
          <a:chExt cx="438150" cy="390525"/>
        </a:xfrm>
      </xdr:grpSpPr>
      <xdr:sp macro="" textlink="">
        <xdr:nvSpPr>
          <xdr:cNvPr id="1163" name="Oval 1162">
            <a:extLst>
              <a:ext uri="{FF2B5EF4-FFF2-40B4-BE49-F238E27FC236}">
                <a16:creationId xmlns:a16="http://schemas.microsoft.com/office/drawing/2014/main" id="{00000000-0008-0000-0400-00008B040000}"/>
              </a:ext>
            </a:extLst>
          </xdr:cNvPr>
          <xdr:cNvSpPr/>
        </xdr:nvSpPr>
        <xdr:spPr>
          <a:xfrm>
            <a:off x="9396620" y="104192318"/>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74" name="Check Box 790" hidden="1">
                <a:extLst>
                  <a:ext uri="{63B3BB69-23CF-44E3-9099-C40C66FF867C}">
                    <a14:compatExt spid="_x0000_s42774"/>
                  </a:ext>
                  <a:ext uri="{FF2B5EF4-FFF2-40B4-BE49-F238E27FC236}">
                    <a16:creationId xmlns:a16="http://schemas.microsoft.com/office/drawing/2014/main" id="{00000000-0008-0000-0400-000016A70000}"/>
                  </a:ext>
                </a:extLst>
              </xdr:cNvPr>
              <xdr:cNvSpPr/>
            </xdr:nvSpPr>
            <xdr:spPr bwMode="auto">
              <a:xfrm>
                <a:off x="9482345" y="104211788"/>
                <a:ext cx="352425" cy="3609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308</xdr:row>
      <xdr:rowOff>438150</xdr:rowOff>
    </xdr:from>
    <xdr:to>
      <xdr:col>8</xdr:col>
      <xdr:colOff>504825</xdr:colOff>
      <xdr:row>308</xdr:row>
      <xdr:rowOff>828675</xdr:rowOff>
    </xdr:to>
    <xdr:grpSp>
      <xdr:nvGrpSpPr>
        <xdr:cNvPr id="807" name="Group 806">
          <a:extLst>
            <a:ext uri="{FF2B5EF4-FFF2-40B4-BE49-F238E27FC236}">
              <a16:creationId xmlns:a16="http://schemas.microsoft.com/office/drawing/2014/main" id="{00000000-0008-0000-0400-000027030000}"/>
            </a:ext>
          </a:extLst>
        </xdr:cNvPr>
        <xdr:cNvGrpSpPr/>
      </xdr:nvGrpSpPr>
      <xdr:grpSpPr>
        <a:xfrm>
          <a:off x="7548130" y="136654309"/>
          <a:ext cx="438150" cy="390525"/>
          <a:chOff x="9368045" y="127344280"/>
          <a:chExt cx="438150" cy="390525"/>
        </a:xfrm>
      </xdr:grpSpPr>
      <xdr:sp macro="" textlink="">
        <xdr:nvSpPr>
          <xdr:cNvPr id="1165" name="Oval 1164">
            <a:extLst>
              <a:ext uri="{FF2B5EF4-FFF2-40B4-BE49-F238E27FC236}">
                <a16:creationId xmlns:a16="http://schemas.microsoft.com/office/drawing/2014/main" id="{00000000-0008-0000-0400-00008D040000}"/>
              </a:ext>
            </a:extLst>
          </xdr:cNvPr>
          <xdr:cNvSpPr/>
        </xdr:nvSpPr>
        <xdr:spPr>
          <a:xfrm>
            <a:off x="9368045" y="127344280"/>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75" name="Check Box 791" hidden="1">
                <a:extLst>
                  <a:ext uri="{63B3BB69-23CF-44E3-9099-C40C66FF867C}">
                    <a14:compatExt spid="_x0000_s42775"/>
                  </a:ext>
                  <a:ext uri="{FF2B5EF4-FFF2-40B4-BE49-F238E27FC236}">
                    <a16:creationId xmlns:a16="http://schemas.microsoft.com/office/drawing/2014/main" id="{00000000-0008-0000-0400-000017A70000}"/>
                  </a:ext>
                </a:extLst>
              </xdr:cNvPr>
              <xdr:cNvSpPr/>
            </xdr:nvSpPr>
            <xdr:spPr bwMode="auto">
              <a:xfrm>
                <a:off x="9453770" y="127379070"/>
                <a:ext cx="352425" cy="338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315</xdr:row>
      <xdr:rowOff>438150</xdr:rowOff>
    </xdr:from>
    <xdr:to>
      <xdr:col>8</xdr:col>
      <xdr:colOff>514350</xdr:colOff>
      <xdr:row>315</xdr:row>
      <xdr:rowOff>828675</xdr:rowOff>
    </xdr:to>
    <xdr:grpSp>
      <xdr:nvGrpSpPr>
        <xdr:cNvPr id="816" name="Group 815">
          <a:extLst>
            <a:ext uri="{FF2B5EF4-FFF2-40B4-BE49-F238E27FC236}">
              <a16:creationId xmlns:a16="http://schemas.microsoft.com/office/drawing/2014/main" id="{00000000-0008-0000-0400-000030030000}"/>
            </a:ext>
          </a:extLst>
        </xdr:cNvPr>
        <xdr:cNvGrpSpPr/>
      </xdr:nvGrpSpPr>
      <xdr:grpSpPr>
        <a:xfrm>
          <a:off x="7548130" y="140265150"/>
          <a:ext cx="447675" cy="390525"/>
          <a:chOff x="9368045" y="130582780"/>
          <a:chExt cx="447675" cy="390525"/>
        </a:xfrm>
      </xdr:grpSpPr>
      <xdr:sp macro="" textlink="">
        <xdr:nvSpPr>
          <xdr:cNvPr id="1167" name="Oval 1166">
            <a:extLst>
              <a:ext uri="{FF2B5EF4-FFF2-40B4-BE49-F238E27FC236}">
                <a16:creationId xmlns:a16="http://schemas.microsoft.com/office/drawing/2014/main" id="{00000000-0008-0000-0400-00008F040000}"/>
              </a:ext>
            </a:extLst>
          </xdr:cNvPr>
          <xdr:cNvSpPr/>
        </xdr:nvSpPr>
        <xdr:spPr>
          <a:xfrm>
            <a:off x="9368045" y="130582780"/>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76" name="Check Box 792" hidden="1">
                <a:extLst>
                  <a:ext uri="{63B3BB69-23CF-44E3-9099-C40C66FF867C}">
                    <a14:compatExt spid="_x0000_s42776"/>
                  </a:ext>
                  <a:ext uri="{FF2B5EF4-FFF2-40B4-BE49-F238E27FC236}">
                    <a16:creationId xmlns:a16="http://schemas.microsoft.com/office/drawing/2014/main" id="{00000000-0008-0000-0400-000018A70000}"/>
                  </a:ext>
                </a:extLst>
              </xdr:cNvPr>
              <xdr:cNvSpPr/>
            </xdr:nvSpPr>
            <xdr:spPr bwMode="auto">
              <a:xfrm>
                <a:off x="9463295" y="130617568"/>
                <a:ext cx="352425" cy="3417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321</xdr:row>
      <xdr:rowOff>438150</xdr:rowOff>
    </xdr:from>
    <xdr:to>
      <xdr:col>8</xdr:col>
      <xdr:colOff>504825</xdr:colOff>
      <xdr:row>321</xdr:row>
      <xdr:rowOff>828675</xdr:rowOff>
    </xdr:to>
    <xdr:grpSp>
      <xdr:nvGrpSpPr>
        <xdr:cNvPr id="823" name="Group 822">
          <a:extLst>
            <a:ext uri="{FF2B5EF4-FFF2-40B4-BE49-F238E27FC236}">
              <a16:creationId xmlns:a16="http://schemas.microsoft.com/office/drawing/2014/main" id="{00000000-0008-0000-0400-000037030000}"/>
            </a:ext>
          </a:extLst>
        </xdr:cNvPr>
        <xdr:cNvGrpSpPr/>
      </xdr:nvGrpSpPr>
      <xdr:grpSpPr>
        <a:xfrm>
          <a:off x="7548130" y="142603105"/>
          <a:ext cx="438150" cy="390525"/>
          <a:chOff x="9368045" y="132926759"/>
          <a:chExt cx="438150" cy="390525"/>
        </a:xfrm>
      </xdr:grpSpPr>
      <xdr:sp macro="" textlink="">
        <xdr:nvSpPr>
          <xdr:cNvPr id="1169" name="Oval 1168">
            <a:extLst>
              <a:ext uri="{FF2B5EF4-FFF2-40B4-BE49-F238E27FC236}">
                <a16:creationId xmlns:a16="http://schemas.microsoft.com/office/drawing/2014/main" id="{00000000-0008-0000-0400-000091040000}"/>
              </a:ext>
            </a:extLst>
          </xdr:cNvPr>
          <xdr:cNvSpPr/>
        </xdr:nvSpPr>
        <xdr:spPr>
          <a:xfrm>
            <a:off x="9368045" y="132926759"/>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77" name="Check Box 793" hidden="1">
                <a:extLst>
                  <a:ext uri="{63B3BB69-23CF-44E3-9099-C40C66FF867C}">
                    <a14:compatExt spid="_x0000_s42777"/>
                  </a:ext>
                  <a:ext uri="{FF2B5EF4-FFF2-40B4-BE49-F238E27FC236}">
                    <a16:creationId xmlns:a16="http://schemas.microsoft.com/office/drawing/2014/main" id="{00000000-0008-0000-0400-000019A70000}"/>
                  </a:ext>
                </a:extLst>
              </xdr:cNvPr>
              <xdr:cNvSpPr/>
            </xdr:nvSpPr>
            <xdr:spPr bwMode="auto">
              <a:xfrm>
                <a:off x="9453770" y="132943739"/>
                <a:ext cx="352425" cy="3458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329</xdr:row>
      <xdr:rowOff>485776</xdr:rowOff>
    </xdr:from>
    <xdr:to>
      <xdr:col>8</xdr:col>
      <xdr:colOff>541683</xdr:colOff>
      <xdr:row>329</xdr:row>
      <xdr:rowOff>885826</xdr:rowOff>
    </xdr:to>
    <xdr:grpSp>
      <xdr:nvGrpSpPr>
        <xdr:cNvPr id="840" name="Group 839">
          <a:extLst>
            <a:ext uri="{FF2B5EF4-FFF2-40B4-BE49-F238E27FC236}">
              <a16:creationId xmlns:a16="http://schemas.microsoft.com/office/drawing/2014/main" id="{00000000-0008-0000-0400-000048030000}"/>
            </a:ext>
          </a:extLst>
        </xdr:cNvPr>
        <xdr:cNvGrpSpPr/>
      </xdr:nvGrpSpPr>
      <xdr:grpSpPr>
        <a:xfrm>
          <a:off x="7576705" y="146530003"/>
          <a:ext cx="446433" cy="400050"/>
          <a:chOff x="9396620" y="136892059"/>
          <a:chExt cx="446433" cy="400050"/>
        </a:xfrm>
      </xdr:grpSpPr>
      <xdr:sp macro="" textlink="">
        <xdr:nvSpPr>
          <xdr:cNvPr id="1171" name="Oval 1170">
            <a:extLst>
              <a:ext uri="{FF2B5EF4-FFF2-40B4-BE49-F238E27FC236}">
                <a16:creationId xmlns:a16="http://schemas.microsoft.com/office/drawing/2014/main" id="{00000000-0008-0000-0400-000093040000}"/>
              </a:ext>
            </a:extLst>
          </xdr:cNvPr>
          <xdr:cNvSpPr/>
        </xdr:nvSpPr>
        <xdr:spPr>
          <a:xfrm>
            <a:off x="9396620" y="136892059"/>
            <a:ext cx="390525" cy="400050"/>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78" name="Check Box 794" hidden="1">
                <a:extLst>
                  <a:ext uri="{63B3BB69-23CF-44E3-9099-C40C66FF867C}">
                    <a14:compatExt spid="_x0000_s42778"/>
                  </a:ext>
                  <a:ext uri="{FF2B5EF4-FFF2-40B4-BE49-F238E27FC236}">
                    <a16:creationId xmlns:a16="http://schemas.microsoft.com/office/drawing/2014/main" id="{00000000-0008-0000-0400-00001AA70000}"/>
                  </a:ext>
                </a:extLst>
              </xdr:cNvPr>
              <xdr:cNvSpPr/>
            </xdr:nvSpPr>
            <xdr:spPr bwMode="auto">
              <a:xfrm>
                <a:off x="9490628" y="136919806"/>
                <a:ext cx="352425" cy="3500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322</xdr:row>
      <xdr:rowOff>133350</xdr:rowOff>
    </xdr:from>
    <xdr:to>
      <xdr:col>8</xdr:col>
      <xdr:colOff>541683</xdr:colOff>
      <xdr:row>323</xdr:row>
      <xdr:rowOff>295275</xdr:rowOff>
    </xdr:to>
    <xdr:grpSp>
      <xdr:nvGrpSpPr>
        <xdr:cNvPr id="831" name="Group 830">
          <a:extLst>
            <a:ext uri="{FF2B5EF4-FFF2-40B4-BE49-F238E27FC236}">
              <a16:creationId xmlns:a16="http://schemas.microsoft.com/office/drawing/2014/main" id="{00000000-0008-0000-0400-00003F030000}"/>
            </a:ext>
          </a:extLst>
        </xdr:cNvPr>
        <xdr:cNvGrpSpPr/>
      </xdr:nvGrpSpPr>
      <xdr:grpSpPr>
        <a:xfrm>
          <a:off x="7576705" y="143952191"/>
          <a:ext cx="446433" cy="378402"/>
          <a:chOff x="9396620" y="134278480"/>
          <a:chExt cx="446433" cy="377273"/>
        </a:xfrm>
      </xdr:grpSpPr>
      <xdr:sp macro="" textlink="">
        <xdr:nvSpPr>
          <xdr:cNvPr id="1173" name="Oval 1172">
            <a:extLst>
              <a:ext uri="{FF2B5EF4-FFF2-40B4-BE49-F238E27FC236}">
                <a16:creationId xmlns:a16="http://schemas.microsoft.com/office/drawing/2014/main" id="{00000000-0008-0000-0400-000095040000}"/>
              </a:ext>
            </a:extLst>
          </xdr:cNvPr>
          <xdr:cNvSpPr/>
        </xdr:nvSpPr>
        <xdr:spPr>
          <a:xfrm>
            <a:off x="9396620" y="134278480"/>
            <a:ext cx="390525" cy="377273"/>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79" name="Check Box 795" hidden="1">
                <a:extLst>
                  <a:ext uri="{63B3BB69-23CF-44E3-9099-C40C66FF867C}">
                    <a14:compatExt spid="_x0000_s42779"/>
                  </a:ext>
                  <a:ext uri="{FF2B5EF4-FFF2-40B4-BE49-F238E27FC236}">
                    <a16:creationId xmlns:a16="http://schemas.microsoft.com/office/drawing/2014/main" id="{00000000-0008-0000-0400-00001BA70000}"/>
                  </a:ext>
                </a:extLst>
              </xdr:cNvPr>
              <xdr:cNvSpPr/>
            </xdr:nvSpPr>
            <xdr:spPr bwMode="auto">
              <a:xfrm>
                <a:off x="9490628" y="134287184"/>
                <a:ext cx="352425" cy="3500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335</xdr:row>
      <xdr:rowOff>857250</xdr:rowOff>
    </xdr:from>
    <xdr:to>
      <xdr:col>8</xdr:col>
      <xdr:colOff>533400</xdr:colOff>
      <xdr:row>335</xdr:row>
      <xdr:rowOff>1219200</xdr:rowOff>
    </xdr:to>
    <xdr:grpSp>
      <xdr:nvGrpSpPr>
        <xdr:cNvPr id="844" name="Group 843">
          <a:extLst>
            <a:ext uri="{FF2B5EF4-FFF2-40B4-BE49-F238E27FC236}">
              <a16:creationId xmlns:a16="http://schemas.microsoft.com/office/drawing/2014/main" id="{00000000-0008-0000-0400-00004C030000}"/>
            </a:ext>
          </a:extLst>
        </xdr:cNvPr>
        <xdr:cNvGrpSpPr/>
      </xdr:nvGrpSpPr>
      <xdr:grpSpPr>
        <a:xfrm>
          <a:off x="7576705" y="150278523"/>
          <a:ext cx="438150" cy="361950"/>
          <a:chOff x="9396620" y="140659402"/>
          <a:chExt cx="438150" cy="361950"/>
        </a:xfrm>
      </xdr:grpSpPr>
      <xdr:sp macro="" textlink="">
        <xdr:nvSpPr>
          <xdr:cNvPr id="1175" name="Oval 1174">
            <a:extLst>
              <a:ext uri="{FF2B5EF4-FFF2-40B4-BE49-F238E27FC236}">
                <a16:creationId xmlns:a16="http://schemas.microsoft.com/office/drawing/2014/main" id="{00000000-0008-0000-0400-000097040000}"/>
              </a:ext>
            </a:extLst>
          </xdr:cNvPr>
          <xdr:cNvSpPr/>
        </xdr:nvSpPr>
        <xdr:spPr>
          <a:xfrm>
            <a:off x="9396620" y="140659402"/>
            <a:ext cx="390525" cy="361950"/>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80" name="Check Box 796" hidden="1">
                <a:extLst>
                  <a:ext uri="{63B3BB69-23CF-44E3-9099-C40C66FF867C}">
                    <a14:compatExt spid="_x0000_s42780"/>
                  </a:ext>
                  <a:ext uri="{FF2B5EF4-FFF2-40B4-BE49-F238E27FC236}">
                    <a16:creationId xmlns:a16="http://schemas.microsoft.com/office/drawing/2014/main" id="{00000000-0008-0000-0400-00001CA70000}"/>
                  </a:ext>
                </a:extLst>
              </xdr:cNvPr>
              <xdr:cNvSpPr/>
            </xdr:nvSpPr>
            <xdr:spPr bwMode="auto">
              <a:xfrm>
                <a:off x="9482345" y="140659814"/>
                <a:ext cx="352425" cy="3457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66675</xdr:colOff>
      <xdr:row>111</xdr:row>
      <xdr:rowOff>0</xdr:rowOff>
    </xdr:from>
    <xdr:to>
      <xdr:col>8</xdr:col>
      <xdr:colOff>457200</xdr:colOff>
      <xdr:row>111</xdr:row>
      <xdr:rowOff>0</xdr:rowOff>
    </xdr:to>
    <xdr:sp macro="" textlink="">
      <xdr:nvSpPr>
        <xdr:cNvPr id="1083" name="Oval 1082">
          <a:extLst>
            <a:ext uri="{FF2B5EF4-FFF2-40B4-BE49-F238E27FC236}">
              <a16:creationId xmlns:a16="http://schemas.microsoft.com/office/drawing/2014/main" id="{00000000-0008-0000-0400-00003B040000}"/>
            </a:ext>
          </a:extLst>
        </xdr:cNvPr>
        <xdr:cNvSpPr/>
      </xdr:nvSpPr>
      <xdr:spPr>
        <a:xfrm>
          <a:off x="9991725" y="15259050"/>
          <a:ext cx="390525" cy="0"/>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xdr:clientData/>
  </xdr:twoCellAnchor>
  <xdr:twoCellAnchor>
    <xdr:from>
      <xdr:col>9</xdr:col>
      <xdr:colOff>66675</xdr:colOff>
      <xdr:row>234</xdr:row>
      <xdr:rowOff>54255</xdr:rowOff>
    </xdr:from>
    <xdr:to>
      <xdr:col>9</xdr:col>
      <xdr:colOff>504825</xdr:colOff>
      <xdr:row>234</xdr:row>
      <xdr:rowOff>530088</xdr:rowOff>
    </xdr:to>
    <xdr:grpSp>
      <xdr:nvGrpSpPr>
        <xdr:cNvPr id="630" name="Group 629">
          <a:extLst>
            <a:ext uri="{FF2B5EF4-FFF2-40B4-BE49-F238E27FC236}">
              <a16:creationId xmlns:a16="http://schemas.microsoft.com/office/drawing/2014/main" id="{00000000-0008-0000-0400-000076020000}"/>
            </a:ext>
          </a:extLst>
        </xdr:cNvPr>
        <xdr:cNvGrpSpPr/>
      </xdr:nvGrpSpPr>
      <xdr:grpSpPr>
        <a:xfrm>
          <a:off x="8171584" y="95494755"/>
          <a:ext cx="438150" cy="475833"/>
          <a:chOff x="9989240" y="87651125"/>
          <a:chExt cx="438150" cy="475833"/>
        </a:xfrm>
      </xdr:grpSpPr>
      <xdr:sp macro="" textlink="">
        <xdr:nvSpPr>
          <xdr:cNvPr id="350" name="Oval 349">
            <a:extLst>
              <a:ext uri="{FF2B5EF4-FFF2-40B4-BE49-F238E27FC236}">
                <a16:creationId xmlns:a16="http://schemas.microsoft.com/office/drawing/2014/main" id="{00000000-0008-0000-0400-00005E010000}"/>
              </a:ext>
            </a:extLst>
          </xdr:cNvPr>
          <xdr:cNvSpPr/>
        </xdr:nvSpPr>
        <xdr:spPr>
          <a:xfrm>
            <a:off x="9989240" y="87700583"/>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883" name="Check Box 899" hidden="1">
                <a:extLst>
                  <a:ext uri="{63B3BB69-23CF-44E3-9099-C40C66FF867C}">
                    <a14:compatExt spid="_x0000_s42883"/>
                  </a:ext>
                  <a:ext uri="{FF2B5EF4-FFF2-40B4-BE49-F238E27FC236}">
                    <a16:creationId xmlns:a16="http://schemas.microsoft.com/office/drawing/2014/main" id="{00000000-0008-0000-0400-000083A70000}"/>
                  </a:ext>
                </a:extLst>
              </xdr:cNvPr>
              <xdr:cNvSpPr/>
            </xdr:nvSpPr>
            <xdr:spPr bwMode="auto">
              <a:xfrm>
                <a:off x="10084490" y="87651125"/>
                <a:ext cx="342900" cy="4758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57150</xdr:colOff>
      <xdr:row>234</xdr:row>
      <xdr:rowOff>54255</xdr:rowOff>
    </xdr:from>
    <xdr:to>
      <xdr:col>10</xdr:col>
      <xdr:colOff>504825</xdr:colOff>
      <xdr:row>234</xdr:row>
      <xdr:rowOff>530088</xdr:rowOff>
    </xdr:to>
    <xdr:grpSp>
      <xdr:nvGrpSpPr>
        <xdr:cNvPr id="632" name="Group 631">
          <a:extLst>
            <a:ext uri="{FF2B5EF4-FFF2-40B4-BE49-F238E27FC236}">
              <a16:creationId xmlns:a16="http://schemas.microsoft.com/office/drawing/2014/main" id="{00000000-0008-0000-0400-000078020000}"/>
            </a:ext>
          </a:extLst>
        </xdr:cNvPr>
        <xdr:cNvGrpSpPr/>
      </xdr:nvGrpSpPr>
      <xdr:grpSpPr>
        <a:xfrm>
          <a:off x="8785514" y="95494755"/>
          <a:ext cx="447675" cy="475833"/>
          <a:chOff x="10600911" y="87651125"/>
          <a:chExt cx="447675" cy="475833"/>
        </a:xfrm>
      </xdr:grpSpPr>
      <xdr:sp macro="" textlink="">
        <xdr:nvSpPr>
          <xdr:cNvPr id="351" name="Oval 350">
            <a:extLst>
              <a:ext uri="{FF2B5EF4-FFF2-40B4-BE49-F238E27FC236}">
                <a16:creationId xmlns:a16="http://schemas.microsoft.com/office/drawing/2014/main" id="{00000000-0008-0000-0400-00005F010000}"/>
              </a:ext>
            </a:extLst>
          </xdr:cNvPr>
          <xdr:cNvSpPr/>
        </xdr:nvSpPr>
        <xdr:spPr>
          <a:xfrm>
            <a:off x="10600911" y="87700583"/>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884" name="Check Box 900" hidden="1">
                <a:extLst>
                  <a:ext uri="{63B3BB69-23CF-44E3-9099-C40C66FF867C}">
                    <a14:compatExt spid="_x0000_s42884"/>
                  </a:ext>
                  <a:ext uri="{FF2B5EF4-FFF2-40B4-BE49-F238E27FC236}">
                    <a16:creationId xmlns:a16="http://schemas.microsoft.com/office/drawing/2014/main" id="{00000000-0008-0000-0400-000084A70000}"/>
                  </a:ext>
                </a:extLst>
              </xdr:cNvPr>
              <xdr:cNvSpPr/>
            </xdr:nvSpPr>
            <xdr:spPr bwMode="auto">
              <a:xfrm>
                <a:off x="10705686" y="87651125"/>
                <a:ext cx="342900" cy="4758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57150</xdr:colOff>
      <xdr:row>234</xdr:row>
      <xdr:rowOff>54255</xdr:rowOff>
    </xdr:from>
    <xdr:to>
      <xdr:col>11</xdr:col>
      <xdr:colOff>504825</xdr:colOff>
      <xdr:row>234</xdr:row>
      <xdr:rowOff>530088</xdr:rowOff>
    </xdr:to>
    <xdr:grpSp>
      <xdr:nvGrpSpPr>
        <xdr:cNvPr id="635" name="Group 634">
          <a:extLst>
            <a:ext uri="{FF2B5EF4-FFF2-40B4-BE49-F238E27FC236}">
              <a16:creationId xmlns:a16="http://schemas.microsoft.com/office/drawing/2014/main" id="{00000000-0008-0000-0400-00007B020000}"/>
            </a:ext>
          </a:extLst>
        </xdr:cNvPr>
        <xdr:cNvGrpSpPr/>
      </xdr:nvGrpSpPr>
      <xdr:grpSpPr>
        <a:xfrm>
          <a:off x="9322377" y="95494755"/>
          <a:ext cx="447675" cy="475833"/>
          <a:chOff x="11130998" y="87651125"/>
          <a:chExt cx="447675" cy="475833"/>
        </a:xfrm>
      </xdr:grpSpPr>
      <xdr:sp macro="" textlink="">
        <xdr:nvSpPr>
          <xdr:cNvPr id="353" name="Oval 352">
            <a:extLst>
              <a:ext uri="{FF2B5EF4-FFF2-40B4-BE49-F238E27FC236}">
                <a16:creationId xmlns:a16="http://schemas.microsoft.com/office/drawing/2014/main" id="{00000000-0008-0000-0400-000061010000}"/>
              </a:ext>
            </a:extLst>
          </xdr:cNvPr>
          <xdr:cNvSpPr/>
        </xdr:nvSpPr>
        <xdr:spPr>
          <a:xfrm>
            <a:off x="11130998" y="87700583"/>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885" name="Check Box 901" hidden="1">
                <a:extLst>
                  <a:ext uri="{63B3BB69-23CF-44E3-9099-C40C66FF867C}">
                    <a14:compatExt spid="_x0000_s42885"/>
                  </a:ext>
                  <a:ext uri="{FF2B5EF4-FFF2-40B4-BE49-F238E27FC236}">
                    <a16:creationId xmlns:a16="http://schemas.microsoft.com/office/drawing/2014/main" id="{00000000-0008-0000-0400-000085A70000}"/>
                  </a:ext>
                </a:extLst>
              </xdr:cNvPr>
              <xdr:cNvSpPr/>
            </xdr:nvSpPr>
            <xdr:spPr bwMode="auto">
              <a:xfrm>
                <a:off x="11235773" y="87651125"/>
                <a:ext cx="342900" cy="4758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4</xdr:col>
      <xdr:colOff>248479</xdr:colOff>
      <xdr:row>0</xdr:row>
      <xdr:rowOff>74544</xdr:rowOff>
    </xdr:from>
    <xdr:to>
      <xdr:col>4</xdr:col>
      <xdr:colOff>472109</xdr:colOff>
      <xdr:row>0</xdr:row>
      <xdr:rowOff>298174</xdr:rowOff>
    </xdr:to>
    <xdr:sp macro="" textlink="">
      <xdr:nvSpPr>
        <xdr:cNvPr id="647" name="Oval 646">
          <a:extLst>
            <a:ext uri="{FF2B5EF4-FFF2-40B4-BE49-F238E27FC236}">
              <a16:creationId xmlns:a16="http://schemas.microsoft.com/office/drawing/2014/main" id="{00000000-0008-0000-0400-000087020000}"/>
            </a:ext>
          </a:extLst>
        </xdr:cNvPr>
        <xdr:cNvSpPr/>
      </xdr:nvSpPr>
      <xdr:spPr>
        <a:xfrm>
          <a:off x="7065066" y="74544"/>
          <a:ext cx="223630" cy="223630"/>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xdr:clientData/>
  </xdr:twoCellAnchor>
  <xdr:twoCellAnchor>
    <xdr:from>
      <xdr:col>4</xdr:col>
      <xdr:colOff>248479</xdr:colOff>
      <xdr:row>1</xdr:row>
      <xdr:rowOff>49696</xdr:rowOff>
    </xdr:from>
    <xdr:to>
      <xdr:col>4</xdr:col>
      <xdr:colOff>488674</xdr:colOff>
      <xdr:row>1</xdr:row>
      <xdr:rowOff>261280</xdr:rowOff>
    </xdr:to>
    <xdr:sp macro="" textlink="">
      <xdr:nvSpPr>
        <xdr:cNvPr id="649" name="Oval 648">
          <a:extLst>
            <a:ext uri="{FF2B5EF4-FFF2-40B4-BE49-F238E27FC236}">
              <a16:creationId xmlns:a16="http://schemas.microsoft.com/office/drawing/2014/main" id="{00000000-0008-0000-0400-000089020000}"/>
            </a:ext>
          </a:extLst>
        </xdr:cNvPr>
        <xdr:cNvSpPr/>
      </xdr:nvSpPr>
      <xdr:spPr>
        <a:xfrm>
          <a:off x="7065066" y="372718"/>
          <a:ext cx="240195" cy="211584"/>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xdr:clientData/>
  </xdr:twoCellAnchor>
  <xdr:twoCellAnchor>
    <xdr:from>
      <xdr:col>4</xdr:col>
      <xdr:colOff>248478</xdr:colOff>
      <xdr:row>2</xdr:row>
      <xdr:rowOff>57224</xdr:rowOff>
    </xdr:from>
    <xdr:to>
      <xdr:col>4</xdr:col>
      <xdr:colOff>488673</xdr:colOff>
      <xdr:row>2</xdr:row>
      <xdr:rowOff>272573</xdr:rowOff>
    </xdr:to>
    <xdr:sp macro="" textlink="">
      <xdr:nvSpPr>
        <xdr:cNvPr id="652" name="Oval 651">
          <a:extLst>
            <a:ext uri="{FF2B5EF4-FFF2-40B4-BE49-F238E27FC236}">
              <a16:creationId xmlns:a16="http://schemas.microsoft.com/office/drawing/2014/main" id="{00000000-0008-0000-0400-00008C020000}"/>
            </a:ext>
          </a:extLst>
        </xdr:cNvPr>
        <xdr:cNvSpPr/>
      </xdr:nvSpPr>
      <xdr:spPr>
        <a:xfrm>
          <a:off x="7063183" y="914474"/>
          <a:ext cx="240195" cy="215349"/>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xdr:clientData/>
  </xdr:twoCellAnchor>
  <xdr:twoCellAnchor>
    <xdr:from>
      <xdr:col>4</xdr:col>
      <xdr:colOff>256761</xdr:colOff>
      <xdr:row>3</xdr:row>
      <xdr:rowOff>40283</xdr:rowOff>
    </xdr:from>
    <xdr:to>
      <xdr:col>4</xdr:col>
      <xdr:colOff>488674</xdr:colOff>
      <xdr:row>3</xdr:row>
      <xdr:rowOff>247348</xdr:rowOff>
    </xdr:to>
    <xdr:sp macro="" textlink="">
      <xdr:nvSpPr>
        <xdr:cNvPr id="653" name="Oval 652">
          <a:extLst>
            <a:ext uri="{FF2B5EF4-FFF2-40B4-BE49-F238E27FC236}">
              <a16:creationId xmlns:a16="http://schemas.microsoft.com/office/drawing/2014/main" id="{00000000-0008-0000-0400-00008D020000}"/>
            </a:ext>
          </a:extLst>
        </xdr:cNvPr>
        <xdr:cNvSpPr/>
      </xdr:nvSpPr>
      <xdr:spPr>
        <a:xfrm>
          <a:off x="7071466" y="1209260"/>
          <a:ext cx="231913" cy="20706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xdr:clientData/>
  </xdr:twoCellAnchor>
  <xdr:twoCellAnchor>
    <xdr:from>
      <xdr:col>10</xdr:col>
      <xdr:colOff>65432</xdr:colOff>
      <xdr:row>204</xdr:row>
      <xdr:rowOff>76200</xdr:rowOff>
    </xdr:from>
    <xdr:to>
      <xdr:col>10</xdr:col>
      <xdr:colOff>504825</xdr:colOff>
      <xdr:row>204</xdr:row>
      <xdr:rowOff>504825</xdr:rowOff>
    </xdr:to>
    <xdr:grpSp>
      <xdr:nvGrpSpPr>
        <xdr:cNvPr id="605" name="Group 604">
          <a:extLst>
            <a:ext uri="{FF2B5EF4-FFF2-40B4-BE49-F238E27FC236}">
              <a16:creationId xmlns:a16="http://schemas.microsoft.com/office/drawing/2014/main" id="{00000000-0008-0000-0400-00005D020000}"/>
            </a:ext>
          </a:extLst>
        </xdr:cNvPr>
        <xdr:cNvGrpSpPr/>
      </xdr:nvGrpSpPr>
      <xdr:grpSpPr>
        <a:xfrm>
          <a:off x="8793796" y="85264336"/>
          <a:ext cx="439393" cy="428625"/>
          <a:chOff x="10609193" y="77733939"/>
          <a:chExt cx="439393" cy="428625"/>
        </a:xfrm>
      </xdr:grpSpPr>
      <xdr:sp macro="" textlink="">
        <xdr:nvSpPr>
          <xdr:cNvPr id="832" name="Oval 831">
            <a:extLst>
              <a:ext uri="{FF2B5EF4-FFF2-40B4-BE49-F238E27FC236}">
                <a16:creationId xmlns:a16="http://schemas.microsoft.com/office/drawing/2014/main" id="{00000000-0008-0000-0400-000040030000}"/>
              </a:ext>
            </a:extLst>
          </xdr:cNvPr>
          <xdr:cNvSpPr/>
        </xdr:nvSpPr>
        <xdr:spPr>
          <a:xfrm>
            <a:off x="10609193" y="77758074"/>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82" name="Check Box 598" hidden="1">
                <a:extLst>
                  <a:ext uri="{63B3BB69-23CF-44E3-9099-C40C66FF867C}">
                    <a14:compatExt spid="_x0000_s42582"/>
                  </a:ext>
                  <a:ext uri="{FF2B5EF4-FFF2-40B4-BE49-F238E27FC236}">
                    <a16:creationId xmlns:a16="http://schemas.microsoft.com/office/drawing/2014/main" id="{00000000-0008-0000-0400-000056A60000}"/>
                  </a:ext>
                </a:extLst>
              </xdr:cNvPr>
              <xdr:cNvSpPr/>
            </xdr:nvSpPr>
            <xdr:spPr bwMode="auto">
              <a:xfrm>
                <a:off x="10705686" y="77733939"/>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65432</xdr:colOff>
      <xdr:row>204</xdr:row>
      <xdr:rowOff>85725</xdr:rowOff>
    </xdr:from>
    <xdr:to>
      <xdr:col>11</xdr:col>
      <xdr:colOff>504825</xdr:colOff>
      <xdr:row>204</xdr:row>
      <xdr:rowOff>514350</xdr:rowOff>
    </xdr:to>
    <xdr:grpSp>
      <xdr:nvGrpSpPr>
        <xdr:cNvPr id="606" name="Group 605">
          <a:extLst>
            <a:ext uri="{FF2B5EF4-FFF2-40B4-BE49-F238E27FC236}">
              <a16:creationId xmlns:a16="http://schemas.microsoft.com/office/drawing/2014/main" id="{00000000-0008-0000-0400-00005E020000}"/>
            </a:ext>
          </a:extLst>
        </xdr:cNvPr>
        <xdr:cNvGrpSpPr/>
      </xdr:nvGrpSpPr>
      <xdr:grpSpPr>
        <a:xfrm>
          <a:off x="9330659" y="85273861"/>
          <a:ext cx="439393" cy="428625"/>
          <a:chOff x="11139280" y="77743464"/>
          <a:chExt cx="439393" cy="428625"/>
        </a:xfrm>
      </xdr:grpSpPr>
      <xdr:sp macro="" textlink="">
        <xdr:nvSpPr>
          <xdr:cNvPr id="833" name="Oval 832">
            <a:extLst>
              <a:ext uri="{FF2B5EF4-FFF2-40B4-BE49-F238E27FC236}">
                <a16:creationId xmlns:a16="http://schemas.microsoft.com/office/drawing/2014/main" id="{00000000-0008-0000-0400-000041030000}"/>
              </a:ext>
            </a:extLst>
          </xdr:cNvPr>
          <xdr:cNvSpPr/>
        </xdr:nvSpPr>
        <xdr:spPr>
          <a:xfrm>
            <a:off x="11139280" y="77758074"/>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83" name="Check Box 599" hidden="1">
                <a:extLst>
                  <a:ext uri="{63B3BB69-23CF-44E3-9099-C40C66FF867C}">
                    <a14:compatExt spid="_x0000_s42583"/>
                  </a:ext>
                  <a:ext uri="{FF2B5EF4-FFF2-40B4-BE49-F238E27FC236}">
                    <a16:creationId xmlns:a16="http://schemas.microsoft.com/office/drawing/2014/main" id="{00000000-0008-0000-0400-000057A60000}"/>
                  </a:ext>
                </a:extLst>
              </xdr:cNvPr>
              <xdr:cNvSpPr/>
            </xdr:nvSpPr>
            <xdr:spPr bwMode="auto">
              <a:xfrm>
                <a:off x="11235773" y="77743464"/>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74957</xdr:colOff>
      <xdr:row>205</xdr:row>
      <xdr:rowOff>76200</xdr:rowOff>
    </xdr:from>
    <xdr:to>
      <xdr:col>9</xdr:col>
      <xdr:colOff>514350</xdr:colOff>
      <xdr:row>205</xdr:row>
      <xdr:rowOff>504825</xdr:rowOff>
    </xdr:to>
    <xdr:grpSp>
      <xdr:nvGrpSpPr>
        <xdr:cNvPr id="611" name="Group 610">
          <a:extLst>
            <a:ext uri="{FF2B5EF4-FFF2-40B4-BE49-F238E27FC236}">
              <a16:creationId xmlns:a16="http://schemas.microsoft.com/office/drawing/2014/main" id="{00000000-0008-0000-0400-000063020000}"/>
            </a:ext>
          </a:extLst>
        </xdr:cNvPr>
        <xdr:cNvGrpSpPr/>
      </xdr:nvGrpSpPr>
      <xdr:grpSpPr>
        <a:xfrm>
          <a:off x="8179866" y="85896450"/>
          <a:ext cx="439393" cy="428625"/>
          <a:chOff x="9997522" y="78305439"/>
          <a:chExt cx="439393" cy="428625"/>
        </a:xfrm>
      </xdr:grpSpPr>
      <xdr:sp macro="" textlink="">
        <xdr:nvSpPr>
          <xdr:cNvPr id="836" name="Oval 835">
            <a:extLst>
              <a:ext uri="{FF2B5EF4-FFF2-40B4-BE49-F238E27FC236}">
                <a16:creationId xmlns:a16="http://schemas.microsoft.com/office/drawing/2014/main" id="{00000000-0008-0000-0400-000044030000}"/>
              </a:ext>
            </a:extLst>
          </xdr:cNvPr>
          <xdr:cNvSpPr/>
        </xdr:nvSpPr>
        <xdr:spPr>
          <a:xfrm>
            <a:off x="9997522" y="78329574"/>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84" name="Check Box 600" hidden="1">
                <a:extLst>
                  <a:ext uri="{63B3BB69-23CF-44E3-9099-C40C66FF867C}">
                    <a14:compatExt spid="_x0000_s42584"/>
                  </a:ext>
                  <a:ext uri="{FF2B5EF4-FFF2-40B4-BE49-F238E27FC236}">
                    <a16:creationId xmlns:a16="http://schemas.microsoft.com/office/drawing/2014/main" id="{00000000-0008-0000-0400-000058A60000}"/>
                  </a:ext>
                </a:extLst>
              </xdr:cNvPr>
              <xdr:cNvSpPr/>
            </xdr:nvSpPr>
            <xdr:spPr bwMode="auto">
              <a:xfrm>
                <a:off x="10094015" y="78305439"/>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65432</xdr:colOff>
      <xdr:row>205</xdr:row>
      <xdr:rowOff>76200</xdr:rowOff>
    </xdr:from>
    <xdr:to>
      <xdr:col>10</xdr:col>
      <xdr:colOff>504825</xdr:colOff>
      <xdr:row>205</xdr:row>
      <xdr:rowOff>504825</xdr:rowOff>
    </xdr:to>
    <xdr:grpSp>
      <xdr:nvGrpSpPr>
        <xdr:cNvPr id="612" name="Group 611">
          <a:extLst>
            <a:ext uri="{FF2B5EF4-FFF2-40B4-BE49-F238E27FC236}">
              <a16:creationId xmlns:a16="http://schemas.microsoft.com/office/drawing/2014/main" id="{00000000-0008-0000-0400-000064020000}"/>
            </a:ext>
          </a:extLst>
        </xdr:cNvPr>
        <xdr:cNvGrpSpPr/>
      </xdr:nvGrpSpPr>
      <xdr:grpSpPr>
        <a:xfrm>
          <a:off x="8793796" y="85896450"/>
          <a:ext cx="439393" cy="428625"/>
          <a:chOff x="10609193" y="78305439"/>
          <a:chExt cx="439393" cy="428625"/>
        </a:xfrm>
      </xdr:grpSpPr>
      <xdr:sp macro="" textlink="">
        <xdr:nvSpPr>
          <xdr:cNvPr id="838" name="Oval 837">
            <a:extLst>
              <a:ext uri="{FF2B5EF4-FFF2-40B4-BE49-F238E27FC236}">
                <a16:creationId xmlns:a16="http://schemas.microsoft.com/office/drawing/2014/main" id="{00000000-0008-0000-0400-000046030000}"/>
              </a:ext>
            </a:extLst>
          </xdr:cNvPr>
          <xdr:cNvSpPr/>
        </xdr:nvSpPr>
        <xdr:spPr>
          <a:xfrm>
            <a:off x="10609193" y="78329574"/>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585" name="Check Box 601" hidden="1">
                <a:extLst>
                  <a:ext uri="{63B3BB69-23CF-44E3-9099-C40C66FF867C}">
                    <a14:compatExt spid="_x0000_s42585"/>
                  </a:ext>
                  <a:ext uri="{FF2B5EF4-FFF2-40B4-BE49-F238E27FC236}">
                    <a16:creationId xmlns:a16="http://schemas.microsoft.com/office/drawing/2014/main" id="{00000000-0008-0000-0400-000059A60000}"/>
                  </a:ext>
                </a:extLst>
              </xdr:cNvPr>
              <xdr:cNvSpPr/>
            </xdr:nvSpPr>
            <xdr:spPr bwMode="auto">
              <a:xfrm>
                <a:off x="10705686" y="78305439"/>
                <a:ext cx="3429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60200</xdr:colOff>
      <xdr:row>273</xdr:row>
      <xdr:rowOff>495720</xdr:rowOff>
    </xdr:from>
    <xdr:to>
      <xdr:col>9</xdr:col>
      <xdr:colOff>485775</xdr:colOff>
      <xdr:row>273</xdr:row>
      <xdr:rowOff>880733</xdr:rowOff>
    </xdr:to>
    <xdr:grpSp>
      <xdr:nvGrpSpPr>
        <xdr:cNvPr id="735" name="Group 734">
          <a:extLst>
            <a:ext uri="{FF2B5EF4-FFF2-40B4-BE49-F238E27FC236}">
              <a16:creationId xmlns:a16="http://schemas.microsoft.com/office/drawing/2014/main" id="{00000000-0008-0000-0400-0000DF020000}"/>
            </a:ext>
          </a:extLst>
        </xdr:cNvPr>
        <xdr:cNvGrpSpPr/>
      </xdr:nvGrpSpPr>
      <xdr:grpSpPr>
        <a:xfrm>
          <a:off x="8165109" y="114302152"/>
          <a:ext cx="425575" cy="385013"/>
          <a:chOff x="9982765" y="105916763"/>
          <a:chExt cx="425575" cy="385013"/>
        </a:xfrm>
      </xdr:grpSpPr>
      <xdr:sp macro="" textlink="">
        <xdr:nvSpPr>
          <xdr:cNvPr id="914" name="Oval 913">
            <a:extLst>
              <a:ext uri="{FF2B5EF4-FFF2-40B4-BE49-F238E27FC236}">
                <a16:creationId xmlns:a16="http://schemas.microsoft.com/office/drawing/2014/main" id="{00000000-0008-0000-0400-000092030000}"/>
              </a:ext>
            </a:extLst>
          </xdr:cNvPr>
          <xdr:cNvSpPr/>
        </xdr:nvSpPr>
        <xdr:spPr>
          <a:xfrm>
            <a:off x="9982765" y="105930301"/>
            <a:ext cx="390525" cy="37147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623" name="Check Box 639" hidden="1">
                <a:extLst>
                  <a:ext uri="{63B3BB69-23CF-44E3-9099-C40C66FF867C}">
                    <a14:compatExt spid="_x0000_s42623"/>
                  </a:ext>
                  <a:ext uri="{FF2B5EF4-FFF2-40B4-BE49-F238E27FC236}">
                    <a16:creationId xmlns:a16="http://schemas.microsoft.com/office/drawing/2014/main" id="{00000000-0008-0000-0400-00007FA60000}"/>
                  </a:ext>
                </a:extLst>
              </xdr:cNvPr>
              <xdr:cNvSpPr/>
            </xdr:nvSpPr>
            <xdr:spPr bwMode="auto">
              <a:xfrm>
                <a:off x="10065440" y="105916763"/>
                <a:ext cx="342900" cy="3822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298</xdr:row>
      <xdr:rowOff>133350</xdr:rowOff>
    </xdr:from>
    <xdr:to>
      <xdr:col>8</xdr:col>
      <xdr:colOff>542925</xdr:colOff>
      <xdr:row>299</xdr:row>
      <xdr:rowOff>295275</xdr:rowOff>
    </xdr:to>
    <xdr:grpSp>
      <xdr:nvGrpSpPr>
        <xdr:cNvPr id="799" name="Group 798">
          <a:extLst>
            <a:ext uri="{FF2B5EF4-FFF2-40B4-BE49-F238E27FC236}">
              <a16:creationId xmlns:a16="http://schemas.microsoft.com/office/drawing/2014/main" id="{00000000-0008-0000-0400-00001F030000}"/>
            </a:ext>
          </a:extLst>
        </xdr:cNvPr>
        <xdr:cNvGrpSpPr/>
      </xdr:nvGrpSpPr>
      <xdr:grpSpPr>
        <a:xfrm>
          <a:off x="7576705" y="133604577"/>
          <a:ext cx="447675" cy="378403"/>
          <a:chOff x="9396620" y="124157133"/>
          <a:chExt cx="447675" cy="377272"/>
        </a:xfrm>
      </xdr:grpSpPr>
      <xdr:sp macro="" textlink="">
        <xdr:nvSpPr>
          <xdr:cNvPr id="1161" name="Oval 1160">
            <a:extLst>
              <a:ext uri="{FF2B5EF4-FFF2-40B4-BE49-F238E27FC236}">
                <a16:creationId xmlns:a16="http://schemas.microsoft.com/office/drawing/2014/main" id="{00000000-0008-0000-0400-000089040000}"/>
              </a:ext>
            </a:extLst>
          </xdr:cNvPr>
          <xdr:cNvSpPr/>
        </xdr:nvSpPr>
        <xdr:spPr>
          <a:xfrm>
            <a:off x="9396620" y="124157133"/>
            <a:ext cx="390525" cy="377272"/>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2773" name="Check Box 789" hidden="1">
                <a:extLst>
                  <a:ext uri="{63B3BB69-23CF-44E3-9099-C40C66FF867C}">
                    <a14:compatExt spid="_x0000_s42773"/>
                  </a:ext>
                  <a:ext uri="{FF2B5EF4-FFF2-40B4-BE49-F238E27FC236}">
                    <a16:creationId xmlns:a16="http://schemas.microsoft.com/office/drawing/2014/main" id="{00000000-0008-0000-0400-000015A70000}"/>
                  </a:ext>
                </a:extLst>
              </xdr:cNvPr>
              <xdr:cNvSpPr/>
            </xdr:nvSpPr>
            <xdr:spPr bwMode="auto">
              <a:xfrm>
                <a:off x="9491870" y="124178256"/>
                <a:ext cx="352425" cy="347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4</xdr:col>
      <xdr:colOff>24848</xdr:colOff>
      <xdr:row>0</xdr:row>
      <xdr:rowOff>74544</xdr:rowOff>
    </xdr:from>
    <xdr:to>
      <xdr:col>4</xdr:col>
      <xdr:colOff>240196</xdr:colOff>
      <xdr:row>3</xdr:row>
      <xdr:rowOff>273327</xdr:rowOff>
    </xdr:to>
    <xdr:sp macro="" textlink="">
      <xdr:nvSpPr>
        <xdr:cNvPr id="849" name="Left Brace 848">
          <a:extLst>
            <a:ext uri="{FF2B5EF4-FFF2-40B4-BE49-F238E27FC236}">
              <a16:creationId xmlns:a16="http://schemas.microsoft.com/office/drawing/2014/main" id="{00000000-0008-0000-0400-000051030000}"/>
            </a:ext>
          </a:extLst>
        </xdr:cNvPr>
        <xdr:cNvSpPr/>
      </xdr:nvSpPr>
      <xdr:spPr>
        <a:xfrm>
          <a:off x="6841435" y="74544"/>
          <a:ext cx="215348" cy="1167848"/>
        </a:xfrm>
        <a:prstGeom prst="lef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t-EE" sz="1100"/>
        </a:p>
      </xdr:txBody>
    </xdr:sp>
    <xdr:clientData/>
  </xdr:twoCellAnchor>
  <xdr:twoCellAnchor>
    <xdr:from>
      <xdr:col>9</xdr:col>
      <xdr:colOff>73714</xdr:colOff>
      <xdr:row>65</xdr:row>
      <xdr:rowOff>74127</xdr:rowOff>
    </xdr:from>
    <xdr:to>
      <xdr:col>9</xdr:col>
      <xdr:colOff>504825</xdr:colOff>
      <xdr:row>65</xdr:row>
      <xdr:rowOff>621193</xdr:rowOff>
    </xdr:to>
    <xdr:grpSp>
      <xdr:nvGrpSpPr>
        <xdr:cNvPr id="969" name="Group 968">
          <a:extLst>
            <a:ext uri="{FF2B5EF4-FFF2-40B4-BE49-F238E27FC236}">
              <a16:creationId xmlns:a16="http://schemas.microsoft.com/office/drawing/2014/main" id="{00000000-0008-0000-0400-0000C9030000}"/>
            </a:ext>
          </a:extLst>
        </xdr:cNvPr>
        <xdr:cNvGrpSpPr/>
      </xdr:nvGrpSpPr>
      <xdr:grpSpPr>
        <a:xfrm>
          <a:off x="8178623" y="17374991"/>
          <a:ext cx="431111" cy="547066"/>
          <a:chOff x="9996279" y="17111453"/>
          <a:chExt cx="431111" cy="547066"/>
        </a:xfrm>
      </xdr:grpSpPr>
      <xdr:sp macro="" textlink="">
        <xdr:nvSpPr>
          <xdr:cNvPr id="972" name="Oval 971">
            <a:extLst>
              <a:ext uri="{FF2B5EF4-FFF2-40B4-BE49-F238E27FC236}">
                <a16:creationId xmlns:a16="http://schemas.microsoft.com/office/drawing/2014/main" id="{00000000-0008-0000-0400-0000CC030000}"/>
              </a:ext>
            </a:extLst>
          </xdr:cNvPr>
          <xdr:cNvSpPr/>
        </xdr:nvSpPr>
        <xdr:spPr>
          <a:xfrm>
            <a:off x="9996279" y="17177716"/>
            <a:ext cx="390525" cy="390525"/>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3" name="Check Box 907" hidden="1">
                <a:extLst>
                  <a:ext uri="{63B3BB69-23CF-44E3-9099-C40C66FF867C}">
                    <a14:compatExt spid="_x0000_s42891"/>
                  </a:ext>
                  <a:ext uri="{FF2B5EF4-FFF2-40B4-BE49-F238E27FC236}">
                    <a16:creationId xmlns:a16="http://schemas.microsoft.com/office/drawing/2014/main" id="{00000000-0008-0000-0400-000003000000}"/>
                  </a:ext>
                </a:extLst>
              </xdr:cNvPr>
              <xdr:cNvSpPr/>
            </xdr:nvSpPr>
            <xdr:spPr bwMode="auto">
              <a:xfrm>
                <a:off x="10084490" y="17111453"/>
                <a:ext cx="342900" cy="5470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64189</xdr:colOff>
      <xdr:row>65</xdr:row>
      <xdr:rowOff>74127</xdr:rowOff>
    </xdr:from>
    <xdr:to>
      <xdr:col>10</xdr:col>
      <xdr:colOff>504825</xdr:colOff>
      <xdr:row>65</xdr:row>
      <xdr:rowOff>621193</xdr:rowOff>
    </xdr:to>
    <xdr:grpSp>
      <xdr:nvGrpSpPr>
        <xdr:cNvPr id="973" name="Group 972">
          <a:extLst>
            <a:ext uri="{FF2B5EF4-FFF2-40B4-BE49-F238E27FC236}">
              <a16:creationId xmlns:a16="http://schemas.microsoft.com/office/drawing/2014/main" id="{00000000-0008-0000-0400-0000CD030000}"/>
            </a:ext>
          </a:extLst>
        </xdr:cNvPr>
        <xdr:cNvGrpSpPr/>
      </xdr:nvGrpSpPr>
      <xdr:grpSpPr>
        <a:xfrm>
          <a:off x="8792553" y="17374991"/>
          <a:ext cx="440636" cy="547066"/>
          <a:chOff x="10607950" y="17111453"/>
          <a:chExt cx="440636" cy="547066"/>
        </a:xfrm>
      </xdr:grpSpPr>
      <xdr:sp macro="" textlink="">
        <xdr:nvSpPr>
          <xdr:cNvPr id="975" name="Oval 974">
            <a:extLst>
              <a:ext uri="{FF2B5EF4-FFF2-40B4-BE49-F238E27FC236}">
                <a16:creationId xmlns:a16="http://schemas.microsoft.com/office/drawing/2014/main" id="{00000000-0008-0000-0400-0000CF030000}"/>
              </a:ext>
            </a:extLst>
          </xdr:cNvPr>
          <xdr:cNvSpPr/>
        </xdr:nvSpPr>
        <xdr:spPr>
          <a:xfrm>
            <a:off x="10607950" y="17187241"/>
            <a:ext cx="390525" cy="390525"/>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4" name="Check Box 908" hidden="1">
                <a:extLst>
                  <a:ext uri="{63B3BB69-23CF-44E3-9099-C40C66FF867C}">
                    <a14:compatExt spid="_x0000_s42892"/>
                  </a:ext>
                  <a:ext uri="{FF2B5EF4-FFF2-40B4-BE49-F238E27FC236}">
                    <a16:creationId xmlns:a16="http://schemas.microsoft.com/office/drawing/2014/main" id="{00000000-0008-0000-0400-000004000000}"/>
                  </a:ext>
                </a:extLst>
              </xdr:cNvPr>
              <xdr:cNvSpPr/>
            </xdr:nvSpPr>
            <xdr:spPr bwMode="auto">
              <a:xfrm>
                <a:off x="10705686" y="17111453"/>
                <a:ext cx="342900" cy="5470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11</xdr:col>
      <xdr:colOff>73714</xdr:colOff>
      <xdr:row>65</xdr:row>
      <xdr:rowOff>74127</xdr:rowOff>
    </xdr:from>
    <xdr:to>
      <xdr:col>11</xdr:col>
      <xdr:colOff>504825</xdr:colOff>
      <xdr:row>65</xdr:row>
      <xdr:rowOff>621193</xdr:rowOff>
    </xdr:to>
    <xdr:grpSp>
      <xdr:nvGrpSpPr>
        <xdr:cNvPr id="978" name="Group 977">
          <a:extLst>
            <a:ext uri="{FF2B5EF4-FFF2-40B4-BE49-F238E27FC236}">
              <a16:creationId xmlns:a16="http://schemas.microsoft.com/office/drawing/2014/main" id="{00000000-0008-0000-0400-0000D2030000}"/>
            </a:ext>
          </a:extLst>
        </xdr:cNvPr>
        <xdr:cNvGrpSpPr/>
      </xdr:nvGrpSpPr>
      <xdr:grpSpPr>
        <a:xfrm>
          <a:off x="9338941" y="17374991"/>
          <a:ext cx="431111" cy="547066"/>
          <a:chOff x="11147562" y="17111453"/>
          <a:chExt cx="431111" cy="547066"/>
        </a:xfrm>
      </xdr:grpSpPr>
      <xdr:sp macro="" textlink="">
        <xdr:nvSpPr>
          <xdr:cNvPr id="979" name="Oval 978">
            <a:extLst>
              <a:ext uri="{FF2B5EF4-FFF2-40B4-BE49-F238E27FC236}">
                <a16:creationId xmlns:a16="http://schemas.microsoft.com/office/drawing/2014/main" id="{00000000-0008-0000-0400-0000D3030000}"/>
              </a:ext>
            </a:extLst>
          </xdr:cNvPr>
          <xdr:cNvSpPr/>
        </xdr:nvSpPr>
        <xdr:spPr>
          <a:xfrm>
            <a:off x="11147562" y="17187241"/>
            <a:ext cx="390525" cy="39052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19" name="Check Box 909" hidden="1">
                <a:extLst>
                  <a:ext uri="{63B3BB69-23CF-44E3-9099-C40C66FF867C}">
                    <a14:compatExt spid="_x0000_s42893"/>
                  </a:ext>
                  <a:ext uri="{FF2B5EF4-FFF2-40B4-BE49-F238E27FC236}">
                    <a16:creationId xmlns:a16="http://schemas.microsoft.com/office/drawing/2014/main" id="{00000000-0008-0000-0400-000013000000}"/>
                  </a:ext>
                </a:extLst>
              </xdr:cNvPr>
              <xdr:cNvSpPr/>
            </xdr:nvSpPr>
            <xdr:spPr bwMode="auto">
              <a:xfrm>
                <a:off x="11235773" y="17111453"/>
                <a:ext cx="342900" cy="5470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65</xdr:row>
      <xdr:rowOff>74127</xdr:rowOff>
    </xdr:from>
    <xdr:to>
      <xdr:col>8</xdr:col>
      <xdr:colOff>533400</xdr:colOff>
      <xdr:row>65</xdr:row>
      <xdr:rowOff>621193</xdr:rowOff>
    </xdr:to>
    <xdr:grpSp>
      <xdr:nvGrpSpPr>
        <xdr:cNvPr id="981" name="Group 980">
          <a:extLst>
            <a:ext uri="{FF2B5EF4-FFF2-40B4-BE49-F238E27FC236}">
              <a16:creationId xmlns:a16="http://schemas.microsoft.com/office/drawing/2014/main" id="{00000000-0008-0000-0400-0000D5030000}"/>
            </a:ext>
          </a:extLst>
        </xdr:cNvPr>
        <xdr:cNvGrpSpPr/>
      </xdr:nvGrpSpPr>
      <xdr:grpSpPr>
        <a:xfrm>
          <a:off x="7576705" y="17374991"/>
          <a:ext cx="438150" cy="547066"/>
          <a:chOff x="9396620" y="17111453"/>
          <a:chExt cx="438150" cy="547066"/>
        </a:xfrm>
      </xdr:grpSpPr>
      <xdr:sp macro="" textlink="">
        <xdr:nvSpPr>
          <xdr:cNvPr id="984" name="Oval 983">
            <a:extLst>
              <a:ext uri="{FF2B5EF4-FFF2-40B4-BE49-F238E27FC236}">
                <a16:creationId xmlns:a16="http://schemas.microsoft.com/office/drawing/2014/main" id="{00000000-0008-0000-0400-0000D8030000}"/>
              </a:ext>
            </a:extLst>
          </xdr:cNvPr>
          <xdr:cNvSpPr/>
        </xdr:nvSpPr>
        <xdr:spPr>
          <a:xfrm>
            <a:off x="9396620" y="17177717"/>
            <a:ext cx="390525" cy="390525"/>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mc:AlternateContent xmlns:mc="http://schemas.openxmlformats.org/markup-compatibility/2006">
        <mc:Choice xmlns:a14="http://schemas.microsoft.com/office/drawing/2010/main" Requires="a14">
          <xdr:sp macro="" textlink="">
            <xdr:nvSpPr>
              <xdr:cNvPr id="848" name="Check Box 910" hidden="1">
                <a:extLst>
                  <a:ext uri="{63B3BB69-23CF-44E3-9099-C40C66FF867C}">
                    <a14:compatExt spid="_x0000_s42894"/>
                  </a:ext>
                  <a:ext uri="{FF2B5EF4-FFF2-40B4-BE49-F238E27FC236}">
                    <a16:creationId xmlns:a16="http://schemas.microsoft.com/office/drawing/2014/main" id="{00000000-0008-0000-0400-000050030000}"/>
                  </a:ext>
                </a:extLst>
              </xdr:cNvPr>
              <xdr:cNvSpPr/>
            </xdr:nvSpPr>
            <xdr:spPr bwMode="auto">
              <a:xfrm>
                <a:off x="9482345" y="17111453"/>
                <a:ext cx="352425" cy="5470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66675</xdr:colOff>
      <xdr:row>68</xdr:row>
      <xdr:rowOff>0</xdr:rowOff>
    </xdr:from>
    <xdr:to>
      <xdr:col>8</xdr:col>
      <xdr:colOff>457200</xdr:colOff>
      <xdr:row>68</xdr:row>
      <xdr:rowOff>0</xdr:rowOff>
    </xdr:to>
    <xdr:sp macro="" textlink="">
      <xdr:nvSpPr>
        <xdr:cNvPr id="2" name="Oval 1">
          <a:extLst>
            <a:ext uri="{FF2B5EF4-FFF2-40B4-BE49-F238E27FC236}">
              <a16:creationId xmlns:a16="http://schemas.microsoft.com/office/drawing/2014/main" id="{00000000-0008-0000-0900-000002000000}"/>
            </a:ext>
          </a:extLst>
        </xdr:cNvPr>
        <xdr:cNvSpPr/>
      </xdr:nvSpPr>
      <xdr:spPr>
        <a:xfrm>
          <a:off x="9353550" y="39528750"/>
          <a:ext cx="390525" cy="0"/>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147637</xdr:rowOff>
    </xdr:from>
    <xdr:to>
      <xdr:col>10</xdr:col>
      <xdr:colOff>76200</xdr:colOff>
      <xdr:row>16</xdr:row>
      <xdr:rowOff>0</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0</xdr:rowOff>
    </xdr:from>
    <xdr:to>
      <xdr:col>10</xdr:col>
      <xdr:colOff>76200</xdr:colOff>
      <xdr:row>31</xdr:row>
      <xdr:rowOff>42863</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49</xdr:row>
      <xdr:rowOff>0</xdr:rowOff>
    </xdr:from>
    <xdr:to>
      <xdr:col>8</xdr:col>
      <xdr:colOff>117231</xdr:colOff>
      <xdr:row>59</xdr:row>
      <xdr:rowOff>42863</xdr:rowOff>
    </xdr:to>
    <xdr:graphicFrame macro="">
      <xdr:nvGraphicFramePr>
        <xdr:cNvPr id="6" name="Chart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63</xdr:row>
      <xdr:rowOff>0</xdr:rowOff>
    </xdr:from>
    <xdr:to>
      <xdr:col>10</xdr:col>
      <xdr:colOff>76200</xdr:colOff>
      <xdr:row>73</xdr:row>
      <xdr:rowOff>42863</xdr:rowOff>
    </xdr:to>
    <xdr:graphicFrame macro="">
      <xdr:nvGraphicFramePr>
        <xdr:cNvPr id="7" name="Chart 6">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77</xdr:row>
      <xdr:rowOff>0</xdr:rowOff>
    </xdr:from>
    <xdr:to>
      <xdr:col>10</xdr:col>
      <xdr:colOff>76200</xdr:colOff>
      <xdr:row>88</xdr:row>
      <xdr:rowOff>80596</xdr:rowOff>
    </xdr:to>
    <xdr:graphicFrame macro="">
      <xdr:nvGraphicFramePr>
        <xdr:cNvPr id="8" name="Chart 7">
          <a:extLst>
            <a:ext uri="{FF2B5EF4-FFF2-40B4-BE49-F238E27FC236}">
              <a16:creationId xmlns:a16="http://schemas.microsoft.com/office/drawing/2014/main"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121</xdr:row>
      <xdr:rowOff>0</xdr:rowOff>
    </xdr:from>
    <xdr:to>
      <xdr:col>10</xdr:col>
      <xdr:colOff>438150</xdr:colOff>
      <xdr:row>131</xdr:row>
      <xdr:rowOff>85725</xdr:rowOff>
    </xdr:to>
    <xdr:graphicFrame macro="">
      <xdr:nvGraphicFramePr>
        <xdr:cNvPr id="9" name="Chart 8">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135</xdr:row>
      <xdr:rowOff>0</xdr:rowOff>
    </xdr:from>
    <xdr:to>
      <xdr:col>10</xdr:col>
      <xdr:colOff>76200</xdr:colOff>
      <xdr:row>145</xdr:row>
      <xdr:rowOff>42863</xdr:rowOff>
    </xdr:to>
    <xdr:graphicFrame macro="">
      <xdr:nvGraphicFramePr>
        <xdr:cNvPr id="11" name="Chart 10">
          <a:extLst>
            <a:ext uri="{FF2B5EF4-FFF2-40B4-BE49-F238E27FC236}">
              <a16:creationId xmlns:a16="http://schemas.microsoft.com/office/drawing/2014/main" id="{00000000-0008-0000-0A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149</xdr:row>
      <xdr:rowOff>0</xdr:rowOff>
    </xdr:from>
    <xdr:to>
      <xdr:col>10</xdr:col>
      <xdr:colOff>76200</xdr:colOff>
      <xdr:row>159</xdr:row>
      <xdr:rowOff>42863</xdr:rowOff>
    </xdr:to>
    <xdr:graphicFrame macro="">
      <xdr:nvGraphicFramePr>
        <xdr:cNvPr id="10" name="Chart 9">
          <a:extLst>
            <a:ext uri="{FF2B5EF4-FFF2-40B4-BE49-F238E27FC236}">
              <a16:creationId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163</xdr:row>
      <xdr:rowOff>0</xdr:rowOff>
    </xdr:from>
    <xdr:to>
      <xdr:col>10</xdr:col>
      <xdr:colOff>76200</xdr:colOff>
      <xdr:row>173</xdr:row>
      <xdr:rowOff>42863</xdr:rowOff>
    </xdr:to>
    <xdr:graphicFrame macro="">
      <xdr:nvGraphicFramePr>
        <xdr:cNvPr id="12" name="Chart 11">
          <a:extLst>
            <a:ext uri="{FF2B5EF4-FFF2-40B4-BE49-F238E27FC236}">
              <a16:creationId xmlns:a16="http://schemas.microsoft.com/office/drawing/2014/main" id="{00000000-0008-0000-0A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178</xdr:row>
      <xdr:rowOff>0</xdr:rowOff>
    </xdr:from>
    <xdr:to>
      <xdr:col>10</xdr:col>
      <xdr:colOff>76200</xdr:colOff>
      <xdr:row>188</xdr:row>
      <xdr:rowOff>42863</xdr:rowOff>
    </xdr:to>
    <xdr:graphicFrame macro="">
      <xdr:nvGraphicFramePr>
        <xdr:cNvPr id="14" name="Chart 13">
          <a:extLst>
            <a:ext uri="{FF2B5EF4-FFF2-40B4-BE49-F238E27FC236}">
              <a16:creationId xmlns:a16="http://schemas.microsoft.com/office/drawing/2014/main" id="{00000000-0008-0000-0A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190</xdr:row>
      <xdr:rowOff>178045</xdr:rowOff>
    </xdr:from>
    <xdr:to>
      <xdr:col>7</xdr:col>
      <xdr:colOff>315058</xdr:colOff>
      <xdr:row>205</xdr:row>
      <xdr:rowOff>63745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307731</xdr:colOff>
      <xdr:row>190</xdr:row>
      <xdr:rowOff>168520</xdr:rowOff>
    </xdr:from>
    <xdr:to>
      <xdr:col>15</xdr:col>
      <xdr:colOff>14654</xdr:colOff>
      <xdr:row>205</xdr:row>
      <xdr:rowOff>54220</xdr:rowOff>
    </xdr:to>
    <xdr:graphicFrame macro="">
      <xdr:nvGraphicFramePr>
        <xdr:cNvPr id="17" name="Chart 16">
          <a:extLst>
            <a:ext uri="{FF2B5EF4-FFF2-40B4-BE49-F238E27FC236}">
              <a16:creationId xmlns:a16="http://schemas.microsoft.com/office/drawing/2014/main" id="{00000000-0008-0000-0A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89</xdr:row>
      <xdr:rowOff>21981</xdr:rowOff>
    </xdr:from>
    <xdr:to>
      <xdr:col>10</xdr:col>
      <xdr:colOff>76200</xdr:colOff>
      <xdr:row>100</xdr:row>
      <xdr:rowOff>87923</xdr:rowOff>
    </xdr:to>
    <xdr:graphicFrame macro="">
      <xdr:nvGraphicFramePr>
        <xdr:cNvPr id="19" name="Chart 18">
          <a:extLst>
            <a:ext uri="{FF2B5EF4-FFF2-40B4-BE49-F238E27FC236}">
              <a16:creationId xmlns:a16="http://schemas.microsoft.com/office/drawing/2014/main" id="{00000000-0008-0000-0A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32</xdr:row>
      <xdr:rowOff>190500</xdr:rowOff>
    </xdr:from>
    <xdr:to>
      <xdr:col>10</xdr:col>
      <xdr:colOff>76200</xdr:colOff>
      <xdr:row>43</xdr:row>
      <xdr:rowOff>42863</xdr:rowOff>
    </xdr:to>
    <xdr:graphicFrame macro="">
      <xdr:nvGraphicFramePr>
        <xdr:cNvPr id="20" name="Chart 19">
          <a:extLst>
            <a:ext uri="{FF2B5EF4-FFF2-40B4-BE49-F238E27FC236}">
              <a16:creationId xmlns:a16="http://schemas.microsoft.com/office/drawing/2014/main" id="{00000000-0008-0000-0A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105</xdr:row>
      <xdr:rowOff>0</xdr:rowOff>
    </xdr:from>
    <xdr:to>
      <xdr:col>10</xdr:col>
      <xdr:colOff>76200</xdr:colOff>
      <xdr:row>115</xdr:row>
      <xdr:rowOff>42863</xdr:rowOff>
    </xdr:to>
    <xdr:graphicFrame macro="">
      <xdr:nvGraphicFramePr>
        <xdr:cNvPr id="18" name="Chart 17">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8</xdr:col>
      <xdr:colOff>146539</xdr:colOff>
      <xdr:row>48</xdr:row>
      <xdr:rowOff>183174</xdr:rowOff>
    </xdr:from>
    <xdr:to>
      <xdr:col>16</xdr:col>
      <xdr:colOff>263769</xdr:colOff>
      <xdr:row>59</xdr:row>
      <xdr:rowOff>28210</xdr:rowOff>
    </xdr:to>
    <xdr:graphicFrame macro="">
      <xdr:nvGraphicFramePr>
        <xdr:cNvPr id="22" name="Chart 21">
          <a:extLst>
            <a:ext uri="{FF2B5EF4-FFF2-40B4-BE49-F238E27FC236}">
              <a16:creationId xmlns:a16="http://schemas.microsoft.com/office/drawing/2014/main" id="{00000000-0008-0000-0A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419099</xdr:colOff>
      <xdr:row>48</xdr:row>
      <xdr:rowOff>85725</xdr:rowOff>
    </xdr:from>
    <xdr:to>
      <xdr:col>11</xdr:col>
      <xdr:colOff>0</xdr:colOff>
      <xdr:row>62</xdr:row>
      <xdr:rowOff>95250</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64</xdr:row>
      <xdr:rowOff>95250</xdr:rowOff>
    </xdr:from>
    <xdr:to>
      <xdr:col>11</xdr:col>
      <xdr:colOff>38100</xdr:colOff>
      <xdr:row>77</xdr:row>
      <xdr:rowOff>104775</xdr:rowOff>
    </xdr:to>
    <xdr:graphicFrame macro="">
      <xdr:nvGraphicFramePr>
        <xdr:cNvPr id="3" name="Chart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16</xdr:row>
      <xdr:rowOff>47625</xdr:rowOff>
    </xdr:from>
    <xdr:to>
      <xdr:col>11</xdr:col>
      <xdr:colOff>0</xdr:colOff>
      <xdr:row>29</xdr:row>
      <xdr:rowOff>190500</xdr:rowOff>
    </xdr:to>
    <xdr:graphicFrame macro="">
      <xdr:nvGraphicFramePr>
        <xdr:cNvPr id="4" name="Chart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80</xdr:row>
      <xdr:rowOff>0</xdr:rowOff>
    </xdr:from>
    <xdr:to>
      <xdr:col>11</xdr:col>
      <xdr:colOff>0</xdr:colOff>
      <xdr:row>92</xdr:row>
      <xdr:rowOff>0</xdr:rowOff>
    </xdr:to>
    <xdr:graphicFrame macro="">
      <xdr:nvGraphicFramePr>
        <xdr:cNvPr id="6" name="Chart 5">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94</xdr:row>
      <xdr:rowOff>0</xdr:rowOff>
    </xdr:from>
    <xdr:to>
      <xdr:col>11</xdr:col>
      <xdr:colOff>0</xdr:colOff>
      <xdr:row>106</xdr:row>
      <xdr:rowOff>0</xdr:rowOff>
    </xdr:to>
    <xdr:graphicFrame macro="">
      <xdr:nvGraphicFramePr>
        <xdr:cNvPr id="7" name="Chart 6">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108</xdr:row>
      <xdr:rowOff>0</xdr:rowOff>
    </xdr:from>
    <xdr:to>
      <xdr:col>11</xdr:col>
      <xdr:colOff>0</xdr:colOff>
      <xdr:row>122</xdr:row>
      <xdr:rowOff>104775</xdr:rowOff>
    </xdr:to>
    <xdr:graphicFrame macro="">
      <xdr:nvGraphicFramePr>
        <xdr:cNvPr id="8" name="Chart 7">
          <a:extLst>
            <a:ext uri="{FF2B5EF4-FFF2-40B4-BE49-F238E27FC236}">
              <a16:creationId xmlns:a16="http://schemas.microsoft.com/office/drawing/2014/main" id="{00000000-0008-0000-0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133</xdr:row>
      <xdr:rowOff>0</xdr:rowOff>
    </xdr:from>
    <xdr:to>
      <xdr:col>11</xdr:col>
      <xdr:colOff>0</xdr:colOff>
      <xdr:row>147</xdr:row>
      <xdr:rowOff>104775</xdr:rowOff>
    </xdr:to>
    <xdr:graphicFrame macro="">
      <xdr:nvGraphicFramePr>
        <xdr:cNvPr id="9" name="Chart 8">
          <a:extLst>
            <a:ext uri="{FF2B5EF4-FFF2-40B4-BE49-F238E27FC236}">
              <a16:creationId xmlns:a16="http://schemas.microsoft.com/office/drawing/2014/main"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85725</xdr:colOff>
      <xdr:row>150</xdr:row>
      <xdr:rowOff>161925</xdr:rowOff>
    </xdr:from>
    <xdr:to>
      <xdr:col>10</xdr:col>
      <xdr:colOff>638175</xdr:colOff>
      <xdr:row>165</xdr:row>
      <xdr:rowOff>66675</xdr:rowOff>
    </xdr:to>
    <xdr:graphicFrame macro="">
      <xdr:nvGraphicFramePr>
        <xdr:cNvPr id="10" name="Chart 9">
          <a:extLst>
            <a:ext uri="{FF2B5EF4-FFF2-40B4-BE49-F238E27FC236}">
              <a16:creationId xmlns:a16="http://schemas.microsoft.com/office/drawing/2014/main"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186</xdr:row>
      <xdr:rowOff>0</xdr:rowOff>
    </xdr:from>
    <xdr:to>
      <xdr:col>11</xdr:col>
      <xdr:colOff>0</xdr:colOff>
      <xdr:row>200</xdr:row>
      <xdr:rowOff>104775</xdr:rowOff>
    </xdr:to>
    <xdr:graphicFrame macro="">
      <xdr:nvGraphicFramePr>
        <xdr:cNvPr id="11" name="Chart 10">
          <a:extLst>
            <a:ext uri="{FF2B5EF4-FFF2-40B4-BE49-F238E27FC236}">
              <a16:creationId xmlns:a16="http://schemas.microsoft.com/office/drawing/2014/main" id="{00000000-0008-0000-0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212</xdr:row>
      <xdr:rowOff>0</xdr:rowOff>
    </xdr:from>
    <xdr:to>
      <xdr:col>11</xdr:col>
      <xdr:colOff>0</xdr:colOff>
      <xdr:row>226</xdr:row>
      <xdr:rowOff>104775</xdr:rowOff>
    </xdr:to>
    <xdr:graphicFrame macro="">
      <xdr:nvGraphicFramePr>
        <xdr:cNvPr id="12" name="Chart 11">
          <a:extLst>
            <a:ext uri="{FF2B5EF4-FFF2-40B4-BE49-F238E27FC236}">
              <a16:creationId xmlns:a16="http://schemas.microsoft.com/office/drawing/2014/main"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231</xdr:row>
      <xdr:rowOff>0</xdr:rowOff>
    </xdr:from>
    <xdr:to>
      <xdr:col>11</xdr:col>
      <xdr:colOff>0</xdr:colOff>
      <xdr:row>245</xdr:row>
      <xdr:rowOff>104775</xdr:rowOff>
    </xdr:to>
    <xdr:graphicFrame macro="">
      <xdr:nvGraphicFramePr>
        <xdr:cNvPr id="13" name="Chart 12">
          <a:extLst>
            <a:ext uri="{FF2B5EF4-FFF2-40B4-BE49-F238E27FC236}">
              <a16:creationId xmlns:a16="http://schemas.microsoft.com/office/drawing/2014/main" id="{00000000-0008-0000-0B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258</xdr:row>
      <xdr:rowOff>0</xdr:rowOff>
    </xdr:from>
    <xdr:to>
      <xdr:col>11</xdr:col>
      <xdr:colOff>0</xdr:colOff>
      <xdr:row>272</xdr:row>
      <xdr:rowOff>104775</xdr:rowOff>
    </xdr:to>
    <xdr:graphicFrame macro="">
      <xdr:nvGraphicFramePr>
        <xdr:cNvPr id="14" name="Chart 13">
          <a:extLst>
            <a:ext uri="{FF2B5EF4-FFF2-40B4-BE49-F238E27FC236}">
              <a16:creationId xmlns:a16="http://schemas.microsoft.com/office/drawing/2014/main" id="{00000000-0008-0000-0B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284</xdr:row>
      <xdr:rowOff>0</xdr:rowOff>
    </xdr:from>
    <xdr:to>
      <xdr:col>11</xdr:col>
      <xdr:colOff>0</xdr:colOff>
      <xdr:row>298</xdr:row>
      <xdr:rowOff>104775</xdr:rowOff>
    </xdr:to>
    <xdr:graphicFrame macro="">
      <xdr:nvGraphicFramePr>
        <xdr:cNvPr id="15" name="Chart 14">
          <a:extLst>
            <a:ext uri="{FF2B5EF4-FFF2-40B4-BE49-F238E27FC236}">
              <a16:creationId xmlns:a16="http://schemas.microsoft.com/office/drawing/2014/main" id="{00000000-0008-0000-0B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299</xdr:row>
      <xdr:rowOff>19050</xdr:rowOff>
    </xdr:from>
    <xdr:to>
      <xdr:col>11</xdr:col>
      <xdr:colOff>0</xdr:colOff>
      <xdr:row>313</xdr:row>
      <xdr:rowOff>123825</xdr:rowOff>
    </xdr:to>
    <xdr:graphicFrame macro="">
      <xdr:nvGraphicFramePr>
        <xdr:cNvPr id="16" name="Chart 15">
          <a:extLst>
            <a:ext uri="{FF2B5EF4-FFF2-40B4-BE49-F238E27FC236}">
              <a16:creationId xmlns:a16="http://schemas.microsoft.com/office/drawing/2014/main" id="{00000000-0008-0000-0B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19050</xdr:colOff>
      <xdr:row>319</xdr:row>
      <xdr:rowOff>38100</xdr:rowOff>
    </xdr:from>
    <xdr:to>
      <xdr:col>11</xdr:col>
      <xdr:colOff>0</xdr:colOff>
      <xdr:row>333</xdr:row>
      <xdr:rowOff>142875</xdr:rowOff>
    </xdr:to>
    <xdr:graphicFrame macro="">
      <xdr:nvGraphicFramePr>
        <xdr:cNvPr id="18" name="Chart 17">
          <a:extLst>
            <a:ext uri="{FF2B5EF4-FFF2-40B4-BE49-F238E27FC236}">
              <a16:creationId xmlns:a16="http://schemas.microsoft.com/office/drawing/2014/main" id="{00000000-0008-0000-0B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38100</xdr:colOff>
      <xdr:row>335</xdr:row>
      <xdr:rowOff>190500</xdr:rowOff>
    </xdr:from>
    <xdr:to>
      <xdr:col>11</xdr:col>
      <xdr:colOff>0</xdr:colOff>
      <xdr:row>350</xdr:row>
      <xdr:rowOff>95250</xdr:rowOff>
    </xdr:to>
    <xdr:graphicFrame macro="">
      <xdr:nvGraphicFramePr>
        <xdr:cNvPr id="19" name="Chart 18">
          <a:extLst>
            <a:ext uri="{FF2B5EF4-FFF2-40B4-BE49-F238E27FC236}">
              <a16:creationId xmlns:a16="http://schemas.microsoft.com/office/drawing/2014/main" id="{00000000-0008-0000-0B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104775</xdr:colOff>
      <xdr:row>353</xdr:row>
      <xdr:rowOff>38100</xdr:rowOff>
    </xdr:from>
    <xdr:to>
      <xdr:col>11</xdr:col>
      <xdr:colOff>0</xdr:colOff>
      <xdr:row>367</xdr:row>
      <xdr:rowOff>142875</xdr:rowOff>
    </xdr:to>
    <xdr:graphicFrame macro="">
      <xdr:nvGraphicFramePr>
        <xdr:cNvPr id="20" name="Chart 19">
          <a:extLst>
            <a:ext uri="{FF2B5EF4-FFF2-40B4-BE49-F238E27FC236}">
              <a16:creationId xmlns:a16="http://schemas.microsoft.com/office/drawing/2014/main" id="{00000000-0008-0000-0B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371</xdr:row>
      <xdr:rowOff>0</xdr:rowOff>
    </xdr:from>
    <xdr:to>
      <xdr:col>11</xdr:col>
      <xdr:colOff>0</xdr:colOff>
      <xdr:row>385</xdr:row>
      <xdr:rowOff>104775</xdr:rowOff>
    </xdr:to>
    <xdr:graphicFrame macro="">
      <xdr:nvGraphicFramePr>
        <xdr:cNvPr id="21" name="Chart 20">
          <a:extLst>
            <a:ext uri="{FF2B5EF4-FFF2-40B4-BE49-F238E27FC236}">
              <a16:creationId xmlns:a16="http://schemas.microsoft.com/office/drawing/2014/main" id="{00000000-0008-0000-0B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404</xdr:row>
      <xdr:rowOff>0</xdr:rowOff>
    </xdr:from>
    <xdr:to>
      <xdr:col>11</xdr:col>
      <xdr:colOff>0</xdr:colOff>
      <xdr:row>418</xdr:row>
      <xdr:rowOff>104775</xdr:rowOff>
    </xdr:to>
    <xdr:graphicFrame macro="">
      <xdr:nvGraphicFramePr>
        <xdr:cNvPr id="22" name="Chart 21">
          <a:extLst>
            <a:ext uri="{FF2B5EF4-FFF2-40B4-BE49-F238E27FC236}">
              <a16:creationId xmlns:a16="http://schemas.microsoft.com/office/drawing/2014/main" id="{00000000-0008-0000-0B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421</xdr:row>
      <xdr:rowOff>0</xdr:rowOff>
    </xdr:from>
    <xdr:to>
      <xdr:col>11</xdr:col>
      <xdr:colOff>0</xdr:colOff>
      <xdr:row>435</xdr:row>
      <xdr:rowOff>104775</xdr:rowOff>
    </xdr:to>
    <xdr:graphicFrame macro="">
      <xdr:nvGraphicFramePr>
        <xdr:cNvPr id="23" name="Chart 22">
          <a:extLst>
            <a:ext uri="{FF2B5EF4-FFF2-40B4-BE49-F238E27FC236}">
              <a16:creationId xmlns:a16="http://schemas.microsoft.com/office/drawing/2014/main" id="{00000000-0008-0000-0B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448</xdr:row>
      <xdr:rowOff>0</xdr:rowOff>
    </xdr:from>
    <xdr:to>
      <xdr:col>11</xdr:col>
      <xdr:colOff>0</xdr:colOff>
      <xdr:row>462</xdr:row>
      <xdr:rowOff>104775</xdr:rowOff>
    </xdr:to>
    <xdr:graphicFrame macro="">
      <xdr:nvGraphicFramePr>
        <xdr:cNvPr id="24" name="Chart 23">
          <a:extLst>
            <a:ext uri="{FF2B5EF4-FFF2-40B4-BE49-F238E27FC236}">
              <a16:creationId xmlns:a16="http://schemas.microsoft.com/office/drawing/2014/main" id="{00000000-0008-0000-0B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0</xdr:colOff>
      <xdr:row>465</xdr:row>
      <xdr:rowOff>0</xdr:rowOff>
    </xdr:from>
    <xdr:to>
      <xdr:col>11</xdr:col>
      <xdr:colOff>0</xdr:colOff>
      <xdr:row>479</xdr:row>
      <xdr:rowOff>104775</xdr:rowOff>
    </xdr:to>
    <xdr:graphicFrame macro="">
      <xdr:nvGraphicFramePr>
        <xdr:cNvPr id="25" name="Chart 24">
          <a:extLst>
            <a:ext uri="{FF2B5EF4-FFF2-40B4-BE49-F238E27FC236}">
              <a16:creationId xmlns:a16="http://schemas.microsoft.com/office/drawing/2014/main" id="{00000000-0008-0000-0B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47625</xdr:colOff>
      <xdr:row>167</xdr:row>
      <xdr:rowOff>161925</xdr:rowOff>
    </xdr:from>
    <xdr:to>
      <xdr:col>10</xdr:col>
      <xdr:colOff>600075</xdr:colOff>
      <xdr:row>182</xdr:row>
      <xdr:rowOff>66675</xdr:rowOff>
    </xdr:to>
    <xdr:graphicFrame macro="">
      <xdr:nvGraphicFramePr>
        <xdr:cNvPr id="26" name="Chart 25">
          <a:extLst>
            <a:ext uri="{FF2B5EF4-FFF2-40B4-BE49-F238E27FC236}">
              <a16:creationId xmlns:a16="http://schemas.microsoft.com/office/drawing/2014/main" id="{00000000-0008-0000-0B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11</xdr:col>
      <xdr:colOff>247650</xdr:colOff>
      <xdr:row>48</xdr:row>
      <xdr:rowOff>133350</xdr:rowOff>
    </xdr:from>
    <xdr:to>
      <xdr:col>24</xdr:col>
      <xdr:colOff>495301</xdr:colOff>
      <xdr:row>62</xdr:row>
      <xdr:rowOff>142875</xdr:rowOff>
    </xdr:to>
    <xdr:graphicFrame macro="">
      <xdr:nvGraphicFramePr>
        <xdr:cNvPr id="27" name="Chart 26">
          <a:extLst>
            <a:ext uri="{FF2B5EF4-FFF2-40B4-BE49-F238E27FC236}">
              <a16:creationId xmlns:a16="http://schemas.microsoft.com/office/drawing/2014/main" id="{00000000-0008-0000-0B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571500</xdr:colOff>
      <xdr:row>77</xdr:row>
      <xdr:rowOff>61911</xdr:rowOff>
    </xdr:from>
    <xdr:to>
      <xdr:col>16</xdr:col>
      <xdr:colOff>447675</xdr:colOff>
      <xdr:row>96</xdr:row>
      <xdr:rowOff>142875</xdr:rowOff>
    </xdr:to>
    <xdr:graphicFrame macro="">
      <xdr:nvGraphicFramePr>
        <xdr:cNvPr id="10" name="Chart 9">
          <a:extLst>
            <a:ext uri="{FF2B5EF4-FFF2-40B4-BE49-F238E27FC236}">
              <a16:creationId xmlns:a16="http://schemas.microsoft.com/office/drawing/2014/main" id="{00000000-0008-0000-0C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428625</xdr:colOff>
      <xdr:row>5</xdr:row>
      <xdr:rowOff>171449</xdr:rowOff>
    </xdr:from>
    <xdr:to>
      <xdr:col>16</xdr:col>
      <xdr:colOff>390525</xdr:colOff>
      <xdr:row>20</xdr:row>
      <xdr:rowOff>142874</xdr:rowOff>
    </xdr:to>
    <xdr:graphicFrame macro="">
      <xdr:nvGraphicFramePr>
        <xdr:cNvPr id="14" name="Chart 13">
          <a:extLst>
            <a:ext uri="{FF2B5EF4-FFF2-40B4-BE49-F238E27FC236}">
              <a16:creationId xmlns:a16="http://schemas.microsoft.com/office/drawing/2014/main" id="{00000000-0008-0000-0C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561975</xdr:colOff>
      <xdr:row>22</xdr:row>
      <xdr:rowOff>47625</xdr:rowOff>
    </xdr:from>
    <xdr:to>
      <xdr:col>16</xdr:col>
      <xdr:colOff>523875</xdr:colOff>
      <xdr:row>34</xdr:row>
      <xdr:rowOff>171450</xdr:rowOff>
    </xdr:to>
    <xdr:graphicFrame macro="">
      <xdr:nvGraphicFramePr>
        <xdr:cNvPr id="15" name="Chart 14">
          <a:extLst>
            <a:ext uri="{FF2B5EF4-FFF2-40B4-BE49-F238E27FC236}">
              <a16:creationId xmlns:a16="http://schemas.microsoft.com/office/drawing/2014/main" id="{00000000-0008-0000-0C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533400</xdr:colOff>
      <xdr:row>34</xdr:row>
      <xdr:rowOff>171450</xdr:rowOff>
    </xdr:from>
    <xdr:to>
      <xdr:col>16</xdr:col>
      <xdr:colOff>495300</xdr:colOff>
      <xdr:row>48</xdr:row>
      <xdr:rowOff>38100</xdr:rowOff>
    </xdr:to>
    <xdr:graphicFrame macro="">
      <xdr:nvGraphicFramePr>
        <xdr:cNvPr id="16" name="Chart 15">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495300</xdr:colOff>
      <xdr:row>48</xdr:row>
      <xdr:rowOff>57150</xdr:rowOff>
    </xdr:from>
    <xdr:to>
      <xdr:col>16</xdr:col>
      <xdr:colOff>457200</xdr:colOff>
      <xdr:row>60</xdr:row>
      <xdr:rowOff>0</xdr:rowOff>
    </xdr:to>
    <xdr:graphicFrame macro="">
      <xdr:nvGraphicFramePr>
        <xdr:cNvPr id="17" name="Chart 1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466725</xdr:colOff>
      <xdr:row>63</xdr:row>
      <xdr:rowOff>85725</xdr:rowOff>
    </xdr:from>
    <xdr:to>
      <xdr:col>16</xdr:col>
      <xdr:colOff>428625</xdr:colOff>
      <xdr:row>76</xdr:row>
      <xdr:rowOff>161925</xdr:rowOff>
    </xdr:to>
    <xdr:graphicFrame macro="">
      <xdr:nvGraphicFramePr>
        <xdr:cNvPr id="18" name="Chart 17">
          <a:extLst>
            <a:ext uri="{FF2B5EF4-FFF2-40B4-BE49-F238E27FC236}">
              <a16:creationId xmlns:a16="http://schemas.microsoft.com/office/drawing/2014/main" id="{00000000-0008-0000-0C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248479</xdr:colOff>
      <xdr:row>0</xdr:row>
      <xdr:rowOff>74544</xdr:rowOff>
    </xdr:from>
    <xdr:to>
      <xdr:col>7</xdr:col>
      <xdr:colOff>472109</xdr:colOff>
      <xdr:row>0</xdr:row>
      <xdr:rowOff>298174</xdr:rowOff>
    </xdr:to>
    <xdr:sp macro="" textlink="">
      <xdr:nvSpPr>
        <xdr:cNvPr id="8" name="Oval 7">
          <a:extLst>
            <a:ext uri="{FF2B5EF4-FFF2-40B4-BE49-F238E27FC236}">
              <a16:creationId xmlns:a16="http://schemas.microsoft.com/office/drawing/2014/main" id="{00000000-0008-0000-0C00-000008000000}"/>
            </a:ext>
          </a:extLst>
        </xdr:cNvPr>
        <xdr:cNvSpPr/>
      </xdr:nvSpPr>
      <xdr:spPr>
        <a:xfrm>
          <a:off x="7058854" y="74544"/>
          <a:ext cx="223630" cy="223630"/>
        </a:xfrm>
        <a:prstGeom prst="ellipse">
          <a:avLst/>
        </a:prstGeom>
        <a:solidFill>
          <a:srgbClr val="33CC33"/>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xdr:clientData/>
  </xdr:twoCellAnchor>
  <xdr:twoCellAnchor>
    <xdr:from>
      <xdr:col>7</xdr:col>
      <xdr:colOff>248479</xdr:colOff>
      <xdr:row>1</xdr:row>
      <xdr:rowOff>49696</xdr:rowOff>
    </xdr:from>
    <xdr:to>
      <xdr:col>7</xdr:col>
      <xdr:colOff>488674</xdr:colOff>
      <xdr:row>1</xdr:row>
      <xdr:rowOff>261280</xdr:rowOff>
    </xdr:to>
    <xdr:sp macro="" textlink="">
      <xdr:nvSpPr>
        <xdr:cNvPr id="9" name="Oval 8">
          <a:extLst>
            <a:ext uri="{FF2B5EF4-FFF2-40B4-BE49-F238E27FC236}">
              <a16:creationId xmlns:a16="http://schemas.microsoft.com/office/drawing/2014/main" id="{00000000-0008-0000-0C00-000009000000}"/>
            </a:ext>
          </a:extLst>
        </xdr:cNvPr>
        <xdr:cNvSpPr/>
      </xdr:nvSpPr>
      <xdr:spPr>
        <a:xfrm>
          <a:off x="7058854" y="373546"/>
          <a:ext cx="240195" cy="211584"/>
        </a:xfrm>
        <a:prstGeom prst="ellipse">
          <a:avLst/>
        </a:prstGeom>
        <a:solidFill>
          <a:srgbClr val="9FEF99"/>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t-EE" sz="1100"/>
        </a:p>
      </xdr:txBody>
    </xdr:sp>
    <xdr:clientData/>
  </xdr:twoCellAnchor>
  <xdr:twoCellAnchor>
    <xdr:from>
      <xdr:col>7</xdr:col>
      <xdr:colOff>248478</xdr:colOff>
      <xdr:row>2</xdr:row>
      <xdr:rowOff>74542</xdr:rowOff>
    </xdr:from>
    <xdr:to>
      <xdr:col>7</xdr:col>
      <xdr:colOff>488673</xdr:colOff>
      <xdr:row>2</xdr:row>
      <xdr:rowOff>289891</xdr:rowOff>
    </xdr:to>
    <xdr:sp macro="" textlink="">
      <xdr:nvSpPr>
        <xdr:cNvPr id="11" name="Oval 10">
          <a:extLst>
            <a:ext uri="{FF2B5EF4-FFF2-40B4-BE49-F238E27FC236}">
              <a16:creationId xmlns:a16="http://schemas.microsoft.com/office/drawing/2014/main" id="{00000000-0008-0000-0C00-00000B000000}"/>
            </a:ext>
          </a:extLst>
        </xdr:cNvPr>
        <xdr:cNvSpPr/>
      </xdr:nvSpPr>
      <xdr:spPr>
        <a:xfrm>
          <a:off x="7058853" y="722242"/>
          <a:ext cx="240195" cy="215349"/>
        </a:xfrm>
        <a:prstGeom prst="ellipse">
          <a:avLst/>
        </a:prstGeom>
        <a:solidFill>
          <a:srgbClr val="E6A48A"/>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t-EE" sz="1100"/>
        </a:p>
      </xdr:txBody>
    </xdr:sp>
    <xdr:clientData/>
  </xdr:twoCellAnchor>
  <xdr:twoCellAnchor>
    <xdr:from>
      <xdr:col>7</xdr:col>
      <xdr:colOff>256761</xdr:colOff>
      <xdr:row>3</xdr:row>
      <xdr:rowOff>66260</xdr:rowOff>
    </xdr:from>
    <xdr:to>
      <xdr:col>7</xdr:col>
      <xdr:colOff>488674</xdr:colOff>
      <xdr:row>3</xdr:row>
      <xdr:rowOff>273325</xdr:rowOff>
    </xdr:to>
    <xdr:sp macro="" textlink="">
      <xdr:nvSpPr>
        <xdr:cNvPr id="12" name="Oval 11">
          <a:extLst>
            <a:ext uri="{FF2B5EF4-FFF2-40B4-BE49-F238E27FC236}">
              <a16:creationId xmlns:a16="http://schemas.microsoft.com/office/drawing/2014/main" id="{00000000-0008-0000-0C00-00000C000000}"/>
            </a:ext>
          </a:extLst>
        </xdr:cNvPr>
        <xdr:cNvSpPr/>
      </xdr:nvSpPr>
      <xdr:spPr>
        <a:xfrm>
          <a:off x="7067136" y="1037810"/>
          <a:ext cx="231913" cy="207065"/>
        </a:xfrm>
        <a:prstGeom prst="ellipse">
          <a:avLst/>
        </a:prstGeom>
        <a:solidFill>
          <a:srgbClr val="FF33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t-EE" sz="1100"/>
        </a:p>
      </xdr:txBody>
    </xdr:sp>
    <xdr:clientData/>
  </xdr:twoCellAnchor>
  <xdr:twoCellAnchor>
    <xdr:from>
      <xdr:col>7</xdr:col>
      <xdr:colOff>24848</xdr:colOff>
      <xdr:row>0</xdr:row>
      <xdr:rowOff>74544</xdr:rowOff>
    </xdr:from>
    <xdr:to>
      <xdr:col>7</xdr:col>
      <xdr:colOff>240196</xdr:colOff>
      <xdr:row>3</xdr:row>
      <xdr:rowOff>273327</xdr:rowOff>
    </xdr:to>
    <xdr:sp macro="" textlink="">
      <xdr:nvSpPr>
        <xdr:cNvPr id="13" name="Left Brace 12">
          <a:extLst>
            <a:ext uri="{FF2B5EF4-FFF2-40B4-BE49-F238E27FC236}">
              <a16:creationId xmlns:a16="http://schemas.microsoft.com/office/drawing/2014/main" id="{00000000-0008-0000-0C00-00000D000000}"/>
            </a:ext>
          </a:extLst>
        </xdr:cNvPr>
        <xdr:cNvSpPr/>
      </xdr:nvSpPr>
      <xdr:spPr>
        <a:xfrm>
          <a:off x="6835223" y="74544"/>
          <a:ext cx="215348" cy="1170333"/>
        </a:xfrm>
        <a:prstGeom prst="lef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t-EE" sz="1100"/>
        </a:p>
      </xdr:txBody>
    </xdr:sp>
    <xdr:clientData/>
  </xdr:twoCellAnchor>
  <xdr:twoCellAnchor>
    <xdr:from>
      <xdr:col>2</xdr:col>
      <xdr:colOff>47625</xdr:colOff>
      <xdr:row>77</xdr:row>
      <xdr:rowOff>114300</xdr:rowOff>
    </xdr:from>
    <xdr:to>
      <xdr:col>4</xdr:col>
      <xdr:colOff>771525</xdr:colOff>
      <xdr:row>96</xdr:row>
      <xdr:rowOff>195264</xdr:rowOff>
    </xdr:to>
    <xdr:graphicFrame macro="">
      <xdr:nvGraphicFramePr>
        <xdr:cNvPr id="19" name="Chart 18">
          <a:extLst>
            <a:ext uri="{FF2B5EF4-FFF2-40B4-BE49-F238E27FC236}">
              <a16:creationId xmlns:a16="http://schemas.microsoft.com/office/drawing/2014/main" id="{00000000-0008-0000-0C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0.81143</cdr:x>
      <cdr:y>0.32025</cdr:y>
    </cdr:from>
    <cdr:to>
      <cdr:x>0.97143</cdr:x>
      <cdr:y>0.63681</cdr:y>
    </cdr:to>
    <cdr:sp macro="" textlink="">
      <cdr:nvSpPr>
        <cdr:cNvPr id="2" name="TextBox 1"/>
        <cdr:cNvSpPr txBox="1"/>
      </cdr:nvSpPr>
      <cdr:spPr>
        <a:xfrm xmlns:a="http://schemas.openxmlformats.org/drawingml/2006/main">
          <a:off x="5410200" y="1243014"/>
          <a:ext cx="1066800" cy="12287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t-EE" sz="1000" b="1">
              <a:solidFill>
                <a:srgbClr val="33CC33"/>
              </a:solidFill>
              <a:latin typeface="EYInterstate Light" panose="02000506000000020004" pitchFamily="2" charset="0"/>
            </a:rPr>
            <a:t>4 - väga hea</a:t>
          </a:r>
        </a:p>
        <a:p xmlns:a="http://schemas.openxmlformats.org/drawingml/2006/main">
          <a:r>
            <a:rPr lang="et-EE" sz="1000" b="1">
              <a:solidFill>
                <a:srgbClr val="9FEF99"/>
              </a:solidFill>
              <a:latin typeface="EYInterstate Light" panose="02000506000000020004" pitchFamily="2" charset="0"/>
            </a:rPr>
            <a:t>3 - pigem hea</a:t>
          </a:r>
        </a:p>
        <a:p xmlns:a="http://schemas.openxmlformats.org/drawingml/2006/main">
          <a:r>
            <a:rPr lang="et-EE" sz="1000" b="1">
              <a:solidFill>
                <a:srgbClr val="E6A48A"/>
              </a:solidFill>
              <a:latin typeface="EYInterstate Light" panose="02000506000000020004" pitchFamily="2" charset="0"/>
            </a:rPr>
            <a:t>2</a:t>
          </a:r>
          <a:r>
            <a:rPr lang="et-EE" sz="1000" b="1" baseline="0">
              <a:solidFill>
                <a:srgbClr val="E6A48A"/>
              </a:solidFill>
              <a:latin typeface="EYInterstate Light" panose="02000506000000020004" pitchFamily="2" charset="0"/>
            </a:rPr>
            <a:t> - pigem halb</a:t>
          </a:r>
        </a:p>
        <a:p xmlns:a="http://schemas.openxmlformats.org/drawingml/2006/main">
          <a:r>
            <a:rPr lang="et-EE" sz="1000" b="1" baseline="0">
              <a:solidFill>
                <a:srgbClr val="FF3300"/>
              </a:solidFill>
              <a:latin typeface="EYInterstate Light" panose="02000506000000020004" pitchFamily="2" charset="0"/>
            </a:rPr>
            <a:t>1 - väga halb</a:t>
          </a:r>
          <a:endParaRPr lang="et-EE" sz="1000" b="1">
            <a:solidFill>
              <a:srgbClr val="FF3300"/>
            </a:solidFill>
            <a:latin typeface="EYInterstate Light" panose="02000506000000020004" pitchFamily="2" charset="0"/>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cdr:x>
      <cdr:y>0.07074</cdr:y>
    </cdr:from>
    <cdr:to>
      <cdr:x>0.07714</cdr:x>
      <cdr:y>0.2283</cdr:y>
    </cdr:to>
    <cdr:sp macro="" textlink="">
      <cdr:nvSpPr>
        <cdr:cNvPr id="2" name="TextBox 1"/>
        <cdr:cNvSpPr txBox="1"/>
      </cdr:nvSpPr>
      <cdr:spPr>
        <a:xfrm xmlns:a="http://schemas.openxmlformats.org/drawingml/2006/main">
          <a:off x="0" y="209551"/>
          <a:ext cx="514350" cy="4667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t-EE" sz="900">
              <a:latin typeface="EYInterstate Light" panose="02000506000000020004" pitchFamily="2" charset="0"/>
            </a:rPr>
            <a:t>Väga hea</a:t>
          </a:r>
        </a:p>
      </cdr:txBody>
    </cdr:sp>
  </cdr:relSizeAnchor>
  <cdr:relSizeAnchor xmlns:cdr="http://schemas.openxmlformats.org/drawingml/2006/chartDrawing">
    <cdr:from>
      <cdr:x>0</cdr:x>
      <cdr:y>0.30654</cdr:y>
    </cdr:from>
    <cdr:to>
      <cdr:x>0.07714</cdr:x>
      <cdr:y>0.46409</cdr:y>
    </cdr:to>
    <cdr:sp macro="" textlink="">
      <cdr:nvSpPr>
        <cdr:cNvPr id="3" name="TextBox 1"/>
        <cdr:cNvSpPr txBox="1"/>
      </cdr:nvSpPr>
      <cdr:spPr>
        <a:xfrm xmlns:a="http://schemas.openxmlformats.org/drawingml/2006/main">
          <a:off x="0" y="908050"/>
          <a:ext cx="514350"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Pigem hea</a:t>
          </a:r>
        </a:p>
      </cdr:txBody>
    </cdr:sp>
  </cdr:relSizeAnchor>
  <cdr:relSizeAnchor xmlns:cdr="http://schemas.openxmlformats.org/drawingml/2006/chartDrawing">
    <cdr:from>
      <cdr:x>0</cdr:x>
      <cdr:y>0.53162</cdr:y>
    </cdr:from>
    <cdr:to>
      <cdr:x>0.07714</cdr:x>
      <cdr:y>0.68917</cdr:y>
    </cdr:to>
    <cdr:sp macro="" textlink="">
      <cdr:nvSpPr>
        <cdr:cNvPr id="4" name="TextBox 1"/>
        <cdr:cNvSpPr txBox="1"/>
      </cdr:nvSpPr>
      <cdr:spPr>
        <a:xfrm xmlns:a="http://schemas.openxmlformats.org/drawingml/2006/main">
          <a:off x="0" y="1574800"/>
          <a:ext cx="514350"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Pigem halb</a:t>
          </a:r>
        </a:p>
      </cdr:txBody>
    </cdr:sp>
  </cdr:relSizeAnchor>
  <cdr:relSizeAnchor xmlns:cdr="http://schemas.openxmlformats.org/drawingml/2006/chartDrawing">
    <cdr:from>
      <cdr:x>0</cdr:x>
      <cdr:y>0.77599</cdr:y>
    </cdr:from>
    <cdr:to>
      <cdr:x>0.07714</cdr:x>
      <cdr:y>0.93355</cdr:y>
    </cdr:to>
    <cdr:sp macro="" textlink="">
      <cdr:nvSpPr>
        <cdr:cNvPr id="5" name="TextBox 1"/>
        <cdr:cNvSpPr txBox="1"/>
      </cdr:nvSpPr>
      <cdr:spPr>
        <a:xfrm xmlns:a="http://schemas.openxmlformats.org/drawingml/2006/main">
          <a:off x="0" y="2298700"/>
          <a:ext cx="514350"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t-EE" sz="900">
              <a:latin typeface="EYInterstate Light" panose="02000506000000020004" pitchFamily="2" charset="0"/>
            </a:rPr>
            <a:t>Väga halb</a:t>
          </a:r>
        </a:p>
      </cdr:txBody>
    </cdr:sp>
  </cdr:relSizeAnchor>
</c:userShape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EY approved colors">
    <a:dk1>
      <a:sysClr val="windowText" lastClr="000000"/>
    </a:dk1>
    <a:lt1>
      <a:sysClr val="window" lastClr="FFFFFF"/>
    </a:lt1>
    <a:dk2>
      <a:srgbClr val="646464"/>
    </a:dk2>
    <a:lt2>
      <a:srgbClr val="F0F0F0"/>
    </a:lt2>
    <a:accent1>
      <a:srgbClr val="FFD200"/>
    </a:accent1>
    <a:accent2>
      <a:srgbClr val="00A3AE"/>
    </a:accent2>
    <a:accent3>
      <a:srgbClr val="91278F"/>
    </a:accent3>
    <a:accent4>
      <a:srgbClr val="2C973E"/>
    </a:accent4>
    <a:accent5>
      <a:srgbClr val="7FD1D6"/>
    </a:accent5>
    <a:accent6>
      <a:srgbClr val="F04C3E"/>
    </a:accent6>
    <a:hlink>
      <a:srgbClr val="336699"/>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EY approved colors">
    <a:dk1>
      <a:sysClr val="windowText" lastClr="000000"/>
    </a:dk1>
    <a:lt1>
      <a:sysClr val="window" lastClr="FFFFFF"/>
    </a:lt1>
    <a:dk2>
      <a:srgbClr val="646464"/>
    </a:dk2>
    <a:lt2>
      <a:srgbClr val="F0F0F0"/>
    </a:lt2>
    <a:accent1>
      <a:srgbClr val="FFD200"/>
    </a:accent1>
    <a:accent2>
      <a:srgbClr val="00A3AE"/>
    </a:accent2>
    <a:accent3>
      <a:srgbClr val="91278F"/>
    </a:accent3>
    <a:accent4>
      <a:srgbClr val="2C973E"/>
    </a:accent4>
    <a:accent5>
      <a:srgbClr val="7FD1D6"/>
    </a:accent5>
    <a:accent6>
      <a:srgbClr val="F04C3E"/>
    </a:accent6>
    <a:hlink>
      <a:srgbClr val="336699"/>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EY approved colors">
    <a:dk1>
      <a:sysClr val="windowText" lastClr="000000"/>
    </a:dk1>
    <a:lt1>
      <a:sysClr val="window" lastClr="FFFFFF"/>
    </a:lt1>
    <a:dk2>
      <a:srgbClr val="646464"/>
    </a:dk2>
    <a:lt2>
      <a:srgbClr val="F0F0F0"/>
    </a:lt2>
    <a:accent1>
      <a:srgbClr val="FFD200"/>
    </a:accent1>
    <a:accent2>
      <a:srgbClr val="00A3AE"/>
    </a:accent2>
    <a:accent3>
      <a:srgbClr val="91278F"/>
    </a:accent3>
    <a:accent4>
      <a:srgbClr val="2C973E"/>
    </a:accent4>
    <a:accent5>
      <a:srgbClr val="7FD1D6"/>
    </a:accent5>
    <a:accent6>
      <a:srgbClr val="F04C3E"/>
    </a:accent6>
    <a:hlink>
      <a:srgbClr val="336699"/>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EY approved colors">
    <a:dk1>
      <a:sysClr val="windowText" lastClr="000000"/>
    </a:dk1>
    <a:lt1>
      <a:sysClr val="window" lastClr="FFFFFF"/>
    </a:lt1>
    <a:dk2>
      <a:srgbClr val="646464"/>
    </a:dk2>
    <a:lt2>
      <a:srgbClr val="F0F0F0"/>
    </a:lt2>
    <a:accent1>
      <a:srgbClr val="FFD200"/>
    </a:accent1>
    <a:accent2>
      <a:srgbClr val="00A3AE"/>
    </a:accent2>
    <a:accent3>
      <a:srgbClr val="91278F"/>
    </a:accent3>
    <a:accent4>
      <a:srgbClr val="2C973E"/>
    </a:accent4>
    <a:accent5>
      <a:srgbClr val="7FD1D6"/>
    </a:accent5>
    <a:accent6>
      <a:srgbClr val="F04C3E"/>
    </a:accent6>
    <a:hlink>
      <a:srgbClr val="336699"/>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EY approved colors">
    <a:dk1>
      <a:sysClr val="windowText" lastClr="000000"/>
    </a:dk1>
    <a:lt1>
      <a:sysClr val="window" lastClr="FFFFFF"/>
    </a:lt1>
    <a:dk2>
      <a:srgbClr val="646464"/>
    </a:dk2>
    <a:lt2>
      <a:srgbClr val="F0F0F0"/>
    </a:lt2>
    <a:accent1>
      <a:srgbClr val="FFD200"/>
    </a:accent1>
    <a:accent2>
      <a:srgbClr val="00A3AE"/>
    </a:accent2>
    <a:accent3>
      <a:srgbClr val="91278F"/>
    </a:accent3>
    <a:accent4>
      <a:srgbClr val="2C973E"/>
    </a:accent4>
    <a:accent5>
      <a:srgbClr val="7FD1D6"/>
    </a:accent5>
    <a:accent6>
      <a:srgbClr val="F04C3E"/>
    </a:accent6>
    <a:hlink>
      <a:srgbClr val="336699"/>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EY approved colors">
    <a:dk1>
      <a:sysClr val="windowText" lastClr="000000"/>
    </a:dk1>
    <a:lt1>
      <a:sysClr val="window" lastClr="FFFFFF"/>
    </a:lt1>
    <a:dk2>
      <a:srgbClr val="646464"/>
    </a:dk2>
    <a:lt2>
      <a:srgbClr val="F0F0F0"/>
    </a:lt2>
    <a:accent1>
      <a:srgbClr val="FFD200"/>
    </a:accent1>
    <a:accent2>
      <a:srgbClr val="00A3AE"/>
    </a:accent2>
    <a:accent3>
      <a:srgbClr val="91278F"/>
    </a:accent3>
    <a:accent4>
      <a:srgbClr val="2C973E"/>
    </a:accent4>
    <a:accent5>
      <a:srgbClr val="7FD1D6"/>
    </a:accent5>
    <a:accent6>
      <a:srgbClr val="F04C3E"/>
    </a:accent6>
    <a:hlink>
      <a:srgbClr val="336699"/>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EY approved colors">
    <a:dk1>
      <a:sysClr val="windowText" lastClr="000000"/>
    </a:dk1>
    <a:lt1>
      <a:sysClr val="window" lastClr="FFFFFF"/>
    </a:lt1>
    <a:dk2>
      <a:srgbClr val="646464"/>
    </a:dk2>
    <a:lt2>
      <a:srgbClr val="F0F0F0"/>
    </a:lt2>
    <a:accent1>
      <a:srgbClr val="FFD200"/>
    </a:accent1>
    <a:accent2>
      <a:srgbClr val="00A3AE"/>
    </a:accent2>
    <a:accent3>
      <a:srgbClr val="91278F"/>
    </a:accent3>
    <a:accent4>
      <a:srgbClr val="2C973E"/>
    </a:accent4>
    <a:accent5>
      <a:srgbClr val="7FD1D6"/>
    </a:accent5>
    <a:accent6>
      <a:srgbClr val="F04C3E"/>
    </a:accent6>
    <a:hlink>
      <a:srgbClr val="336699"/>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EY approved colors">
    <a:dk1>
      <a:sysClr val="windowText" lastClr="000000"/>
    </a:dk1>
    <a:lt1>
      <a:sysClr val="window" lastClr="FFFFFF"/>
    </a:lt1>
    <a:dk2>
      <a:srgbClr val="646464"/>
    </a:dk2>
    <a:lt2>
      <a:srgbClr val="F0F0F0"/>
    </a:lt2>
    <a:accent1>
      <a:srgbClr val="FFD200"/>
    </a:accent1>
    <a:accent2>
      <a:srgbClr val="00A3AE"/>
    </a:accent2>
    <a:accent3>
      <a:srgbClr val="91278F"/>
    </a:accent3>
    <a:accent4>
      <a:srgbClr val="2C973E"/>
    </a:accent4>
    <a:accent5>
      <a:srgbClr val="7FD1D6"/>
    </a:accent5>
    <a:accent6>
      <a:srgbClr val="F04C3E"/>
    </a:accent6>
    <a:hlink>
      <a:srgbClr val="336699"/>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EY approved colors">
    <a:dk1>
      <a:sysClr val="windowText" lastClr="000000"/>
    </a:dk1>
    <a:lt1>
      <a:sysClr val="window" lastClr="FFFFFF"/>
    </a:lt1>
    <a:dk2>
      <a:srgbClr val="646464"/>
    </a:dk2>
    <a:lt2>
      <a:srgbClr val="F0F0F0"/>
    </a:lt2>
    <a:accent1>
      <a:srgbClr val="FFD200"/>
    </a:accent1>
    <a:accent2>
      <a:srgbClr val="00A3AE"/>
    </a:accent2>
    <a:accent3>
      <a:srgbClr val="91278F"/>
    </a:accent3>
    <a:accent4>
      <a:srgbClr val="2C973E"/>
    </a:accent4>
    <a:accent5>
      <a:srgbClr val="7FD1D6"/>
    </a:accent5>
    <a:accent6>
      <a:srgbClr val="F04C3E"/>
    </a:accent6>
    <a:hlink>
      <a:srgbClr val="336699"/>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EY approved colors">
    <a:dk1>
      <a:sysClr val="windowText" lastClr="000000"/>
    </a:dk1>
    <a:lt1>
      <a:sysClr val="window" lastClr="FFFFFF"/>
    </a:lt1>
    <a:dk2>
      <a:srgbClr val="646464"/>
    </a:dk2>
    <a:lt2>
      <a:srgbClr val="F0F0F0"/>
    </a:lt2>
    <a:accent1>
      <a:srgbClr val="FFD200"/>
    </a:accent1>
    <a:accent2>
      <a:srgbClr val="00A3AE"/>
    </a:accent2>
    <a:accent3>
      <a:srgbClr val="91278F"/>
    </a:accent3>
    <a:accent4>
      <a:srgbClr val="2C973E"/>
    </a:accent4>
    <a:accent5>
      <a:srgbClr val="7FD1D6"/>
    </a:accent5>
    <a:accent6>
      <a:srgbClr val="F04C3E"/>
    </a:accent6>
    <a:hlink>
      <a:srgbClr val="336699"/>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EY approved colors">
    <a:dk1>
      <a:sysClr val="windowText" lastClr="000000"/>
    </a:dk1>
    <a:lt1>
      <a:sysClr val="window" lastClr="FFFFFF"/>
    </a:lt1>
    <a:dk2>
      <a:srgbClr val="646464"/>
    </a:dk2>
    <a:lt2>
      <a:srgbClr val="F0F0F0"/>
    </a:lt2>
    <a:accent1>
      <a:srgbClr val="FFD200"/>
    </a:accent1>
    <a:accent2>
      <a:srgbClr val="00A3AE"/>
    </a:accent2>
    <a:accent3>
      <a:srgbClr val="91278F"/>
    </a:accent3>
    <a:accent4>
      <a:srgbClr val="2C973E"/>
    </a:accent4>
    <a:accent5>
      <a:srgbClr val="7FD1D6"/>
    </a:accent5>
    <a:accent6>
      <a:srgbClr val="F04C3E"/>
    </a:accent6>
    <a:hlink>
      <a:srgbClr val="336699"/>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9.xml><?xml version="1.0" encoding="utf-8"?>
<a:themeOverride xmlns:a="http://schemas.openxmlformats.org/drawingml/2006/main">
  <a:clrScheme name="EY approved colors">
    <a:dk1>
      <a:sysClr val="windowText" lastClr="000000"/>
    </a:dk1>
    <a:lt1>
      <a:sysClr val="window" lastClr="FFFFFF"/>
    </a:lt1>
    <a:dk2>
      <a:srgbClr val="646464"/>
    </a:dk2>
    <a:lt2>
      <a:srgbClr val="F0F0F0"/>
    </a:lt2>
    <a:accent1>
      <a:srgbClr val="FFD200"/>
    </a:accent1>
    <a:accent2>
      <a:srgbClr val="00A3AE"/>
    </a:accent2>
    <a:accent3>
      <a:srgbClr val="91278F"/>
    </a:accent3>
    <a:accent4>
      <a:srgbClr val="2C973E"/>
    </a:accent4>
    <a:accent5>
      <a:srgbClr val="7FD1D6"/>
    </a:accent5>
    <a:accent6>
      <a:srgbClr val="F04C3E"/>
    </a:accent6>
    <a:hlink>
      <a:srgbClr val="336699"/>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0.xml><?xml version="1.0" encoding="utf-8"?>
<a:themeOverride xmlns:a="http://schemas.openxmlformats.org/drawingml/2006/main">
  <a:clrScheme name="EY approved colors">
    <a:dk1>
      <a:sysClr val="windowText" lastClr="000000"/>
    </a:dk1>
    <a:lt1>
      <a:sysClr val="window" lastClr="FFFFFF"/>
    </a:lt1>
    <a:dk2>
      <a:srgbClr val="646464"/>
    </a:dk2>
    <a:lt2>
      <a:srgbClr val="F0F0F0"/>
    </a:lt2>
    <a:accent1>
      <a:srgbClr val="FFD200"/>
    </a:accent1>
    <a:accent2>
      <a:srgbClr val="00A3AE"/>
    </a:accent2>
    <a:accent3>
      <a:srgbClr val="91278F"/>
    </a:accent3>
    <a:accent4>
      <a:srgbClr val="2C973E"/>
    </a:accent4>
    <a:accent5>
      <a:srgbClr val="7FD1D6"/>
    </a:accent5>
    <a:accent6>
      <a:srgbClr val="F04C3E"/>
    </a:accent6>
    <a:hlink>
      <a:srgbClr val="336699"/>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EY print-ready colors">
    <a:dk1>
      <a:sysClr val="windowText" lastClr="000000"/>
    </a:dk1>
    <a:lt1>
      <a:sysClr val="window" lastClr="FFFFFF"/>
    </a:lt1>
    <a:dk2>
      <a:srgbClr val="333333"/>
    </a:dk2>
    <a:lt2>
      <a:srgbClr val="F0F0F0"/>
    </a:lt2>
    <a:accent1>
      <a:srgbClr val="7F7E82"/>
    </a:accent1>
    <a:accent2>
      <a:srgbClr val="FFE600"/>
    </a:accent2>
    <a:accent3>
      <a:srgbClr val="999999"/>
    </a:accent3>
    <a:accent4>
      <a:srgbClr val="F0F0F0"/>
    </a:accent4>
    <a:accent5>
      <a:srgbClr val="00A3AE"/>
    </a:accent5>
    <a:accent6>
      <a:srgbClr val="7FD1D6"/>
    </a:accent6>
    <a:hlink>
      <a:srgbClr val="336699"/>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EY approved colors">
    <a:dk1>
      <a:sysClr val="windowText" lastClr="000000"/>
    </a:dk1>
    <a:lt1>
      <a:sysClr val="window" lastClr="FFFFFF"/>
    </a:lt1>
    <a:dk2>
      <a:srgbClr val="646464"/>
    </a:dk2>
    <a:lt2>
      <a:srgbClr val="F0F0F0"/>
    </a:lt2>
    <a:accent1>
      <a:srgbClr val="FFD200"/>
    </a:accent1>
    <a:accent2>
      <a:srgbClr val="00A3AE"/>
    </a:accent2>
    <a:accent3>
      <a:srgbClr val="91278F"/>
    </a:accent3>
    <a:accent4>
      <a:srgbClr val="2C973E"/>
    </a:accent4>
    <a:accent5>
      <a:srgbClr val="7FD1D6"/>
    </a:accent5>
    <a:accent6>
      <a:srgbClr val="F04C3E"/>
    </a:accent6>
    <a:hlink>
      <a:srgbClr val="336699"/>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5.emf"/><Relationship Id="rId4" Type="http://schemas.openxmlformats.org/officeDocument/2006/relationships/package" Target="../embeddings/Microsoft_Visio_Drawing1111111111111111111111111111111111111111111111111111111111111111111111111111111111111111111111111111111111111111111111111111111111111111111111.vsdx"/></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3.xml"/><Relationship Id="rId299" Type="http://schemas.openxmlformats.org/officeDocument/2006/relationships/ctrlProp" Target="../ctrlProps/ctrlProp295.xml"/><Relationship Id="rId303" Type="http://schemas.openxmlformats.org/officeDocument/2006/relationships/ctrlProp" Target="../ctrlProps/ctrlProp299.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324" Type="http://schemas.openxmlformats.org/officeDocument/2006/relationships/ctrlProp" Target="../ctrlProps/ctrlProp320.xml"/><Relationship Id="rId170" Type="http://schemas.openxmlformats.org/officeDocument/2006/relationships/ctrlProp" Target="../ctrlProps/ctrlProp166.xml"/><Relationship Id="rId191" Type="http://schemas.openxmlformats.org/officeDocument/2006/relationships/ctrlProp" Target="../ctrlProps/ctrlProp187.xml"/><Relationship Id="rId205" Type="http://schemas.openxmlformats.org/officeDocument/2006/relationships/ctrlProp" Target="../ctrlProps/ctrlProp201.xml"/><Relationship Id="rId226" Type="http://schemas.openxmlformats.org/officeDocument/2006/relationships/ctrlProp" Target="../ctrlProps/ctrlProp222.xml"/><Relationship Id="rId247" Type="http://schemas.openxmlformats.org/officeDocument/2006/relationships/ctrlProp" Target="../ctrlProps/ctrlProp243.xml"/><Relationship Id="rId107" Type="http://schemas.openxmlformats.org/officeDocument/2006/relationships/ctrlProp" Target="../ctrlProps/ctrlProp103.xml"/><Relationship Id="rId268" Type="http://schemas.openxmlformats.org/officeDocument/2006/relationships/ctrlProp" Target="../ctrlProps/ctrlProp264.xml"/><Relationship Id="rId289" Type="http://schemas.openxmlformats.org/officeDocument/2006/relationships/ctrlProp" Target="../ctrlProps/ctrlProp285.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314" Type="http://schemas.openxmlformats.org/officeDocument/2006/relationships/ctrlProp" Target="../ctrlProps/ctrlProp310.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181" Type="http://schemas.openxmlformats.org/officeDocument/2006/relationships/ctrlProp" Target="../ctrlProps/ctrlProp177.xml"/><Relationship Id="rId216" Type="http://schemas.openxmlformats.org/officeDocument/2006/relationships/ctrlProp" Target="../ctrlProps/ctrlProp212.xml"/><Relationship Id="rId237" Type="http://schemas.openxmlformats.org/officeDocument/2006/relationships/ctrlProp" Target="../ctrlProps/ctrlProp233.xml"/><Relationship Id="rId258" Type="http://schemas.openxmlformats.org/officeDocument/2006/relationships/ctrlProp" Target="../ctrlProps/ctrlProp254.xml"/><Relationship Id="rId279" Type="http://schemas.openxmlformats.org/officeDocument/2006/relationships/ctrlProp" Target="../ctrlProps/ctrlProp275.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290" Type="http://schemas.openxmlformats.org/officeDocument/2006/relationships/ctrlProp" Target="../ctrlProps/ctrlProp286.xml"/><Relationship Id="rId304" Type="http://schemas.openxmlformats.org/officeDocument/2006/relationships/ctrlProp" Target="../ctrlProps/ctrlProp300.xml"/><Relationship Id="rId325" Type="http://schemas.openxmlformats.org/officeDocument/2006/relationships/ctrlProp" Target="../ctrlProps/ctrlProp321.xml"/><Relationship Id="rId85" Type="http://schemas.openxmlformats.org/officeDocument/2006/relationships/ctrlProp" Target="../ctrlProps/ctrlProp81.xml"/><Relationship Id="rId150" Type="http://schemas.openxmlformats.org/officeDocument/2006/relationships/ctrlProp" Target="../ctrlProps/ctrlProp146.xml"/><Relationship Id="rId171" Type="http://schemas.openxmlformats.org/officeDocument/2006/relationships/ctrlProp" Target="../ctrlProps/ctrlProp167.xml"/><Relationship Id="rId192" Type="http://schemas.openxmlformats.org/officeDocument/2006/relationships/ctrlProp" Target="../ctrlProps/ctrlProp188.xml"/><Relationship Id="rId206" Type="http://schemas.openxmlformats.org/officeDocument/2006/relationships/ctrlProp" Target="../ctrlProps/ctrlProp202.xml"/><Relationship Id="rId227" Type="http://schemas.openxmlformats.org/officeDocument/2006/relationships/ctrlProp" Target="../ctrlProps/ctrlProp223.xml"/><Relationship Id="rId248" Type="http://schemas.openxmlformats.org/officeDocument/2006/relationships/ctrlProp" Target="../ctrlProps/ctrlProp244.xml"/><Relationship Id="rId269" Type="http://schemas.openxmlformats.org/officeDocument/2006/relationships/ctrlProp" Target="../ctrlProps/ctrlProp265.xml"/><Relationship Id="rId12" Type="http://schemas.openxmlformats.org/officeDocument/2006/relationships/ctrlProp" Target="../ctrlProps/ctrlProp8.xml"/><Relationship Id="rId33" Type="http://schemas.openxmlformats.org/officeDocument/2006/relationships/ctrlProp" Target="../ctrlProps/ctrlProp29.xml"/><Relationship Id="rId108" Type="http://schemas.openxmlformats.org/officeDocument/2006/relationships/ctrlProp" Target="../ctrlProps/ctrlProp104.xml"/><Relationship Id="rId129" Type="http://schemas.openxmlformats.org/officeDocument/2006/relationships/ctrlProp" Target="../ctrlProps/ctrlProp125.xml"/><Relationship Id="rId280" Type="http://schemas.openxmlformats.org/officeDocument/2006/relationships/ctrlProp" Target="../ctrlProps/ctrlProp276.xml"/><Relationship Id="rId315" Type="http://schemas.openxmlformats.org/officeDocument/2006/relationships/ctrlProp" Target="../ctrlProps/ctrlProp311.xml"/><Relationship Id="rId54" Type="http://schemas.openxmlformats.org/officeDocument/2006/relationships/ctrlProp" Target="../ctrlProps/ctrlProp50.xml"/><Relationship Id="rId75" Type="http://schemas.openxmlformats.org/officeDocument/2006/relationships/ctrlProp" Target="../ctrlProps/ctrlProp71.xml"/><Relationship Id="rId96" Type="http://schemas.openxmlformats.org/officeDocument/2006/relationships/ctrlProp" Target="../ctrlProps/ctrlProp92.xml"/><Relationship Id="rId140" Type="http://schemas.openxmlformats.org/officeDocument/2006/relationships/ctrlProp" Target="../ctrlProps/ctrlProp136.xml"/><Relationship Id="rId161" Type="http://schemas.openxmlformats.org/officeDocument/2006/relationships/ctrlProp" Target="../ctrlProps/ctrlProp157.xml"/><Relationship Id="rId182" Type="http://schemas.openxmlformats.org/officeDocument/2006/relationships/ctrlProp" Target="../ctrlProps/ctrlProp178.xml"/><Relationship Id="rId217" Type="http://schemas.openxmlformats.org/officeDocument/2006/relationships/ctrlProp" Target="../ctrlProps/ctrlProp213.xml"/><Relationship Id="rId6" Type="http://schemas.openxmlformats.org/officeDocument/2006/relationships/ctrlProp" Target="../ctrlProps/ctrlProp2.xml"/><Relationship Id="rId238" Type="http://schemas.openxmlformats.org/officeDocument/2006/relationships/ctrlProp" Target="../ctrlProps/ctrlProp234.xml"/><Relationship Id="rId259" Type="http://schemas.openxmlformats.org/officeDocument/2006/relationships/ctrlProp" Target="../ctrlProps/ctrlProp255.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291" Type="http://schemas.openxmlformats.org/officeDocument/2006/relationships/ctrlProp" Target="../ctrlProps/ctrlProp287.xml"/><Relationship Id="rId305" Type="http://schemas.openxmlformats.org/officeDocument/2006/relationships/ctrlProp" Target="../ctrlProps/ctrlProp301.xml"/><Relationship Id="rId326" Type="http://schemas.openxmlformats.org/officeDocument/2006/relationships/ctrlProp" Target="../ctrlProps/ctrlProp322.xml"/><Relationship Id="rId44" Type="http://schemas.openxmlformats.org/officeDocument/2006/relationships/ctrlProp" Target="../ctrlProps/ctrlProp40.xml"/><Relationship Id="rId65" Type="http://schemas.openxmlformats.org/officeDocument/2006/relationships/ctrlProp" Target="../ctrlProps/ctrlProp61.xml"/><Relationship Id="rId86" Type="http://schemas.openxmlformats.org/officeDocument/2006/relationships/ctrlProp" Target="../ctrlProps/ctrlProp82.xml"/><Relationship Id="rId130" Type="http://schemas.openxmlformats.org/officeDocument/2006/relationships/ctrlProp" Target="../ctrlProps/ctrlProp126.xml"/><Relationship Id="rId151" Type="http://schemas.openxmlformats.org/officeDocument/2006/relationships/ctrlProp" Target="../ctrlProps/ctrlProp147.xml"/><Relationship Id="rId172" Type="http://schemas.openxmlformats.org/officeDocument/2006/relationships/ctrlProp" Target="../ctrlProps/ctrlProp168.xml"/><Relationship Id="rId193" Type="http://schemas.openxmlformats.org/officeDocument/2006/relationships/ctrlProp" Target="../ctrlProps/ctrlProp189.xml"/><Relationship Id="rId207" Type="http://schemas.openxmlformats.org/officeDocument/2006/relationships/ctrlProp" Target="../ctrlProps/ctrlProp203.xml"/><Relationship Id="rId228" Type="http://schemas.openxmlformats.org/officeDocument/2006/relationships/ctrlProp" Target="../ctrlProps/ctrlProp224.xml"/><Relationship Id="rId249" Type="http://schemas.openxmlformats.org/officeDocument/2006/relationships/ctrlProp" Target="../ctrlProps/ctrlProp245.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281" Type="http://schemas.openxmlformats.org/officeDocument/2006/relationships/ctrlProp" Target="../ctrlProps/ctrlProp277.xml"/><Relationship Id="rId316" Type="http://schemas.openxmlformats.org/officeDocument/2006/relationships/ctrlProp" Target="../ctrlProps/ctrlProp312.xml"/><Relationship Id="rId34" Type="http://schemas.openxmlformats.org/officeDocument/2006/relationships/ctrlProp" Target="../ctrlProps/ctrlProp30.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20" Type="http://schemas.openxmlformats.org/officeDocument/2006/relationships/ctrlProp" Target="../ctrlProps/ctrlProp116.xml"/><Relationship Id="rId141" Type="http://schemas.openxmlformats.org/officeDocument/2006/relationships/ctrlProp" Target="../ctrlProps/ctrlProp137.xml"/><Relationship Id="rId7" Type="http://schemas.openxmlformats.org/officeDocument/2006/relationships/ctrlProp" Target="../ctrlProps/ctrlProp3.xml"/><Relationship Id="rId162" Type="http://schemas.openxmlformats.org/officeDocument/2006/relationships/ctrlProp" Target="../ctrlProps/ctrlProp158.xml"/><Relationship Id="rId183" Type="http://schemas.openxmlformats.org/officeDocument/2006/relationships/ctrlProp" Target="../ctrlProps/ctrlProp179.xml"/><Relationship Id="rId218" Type="http://schemas.openxmlformats.org/officeDocument/2006/relationships/ctrlProp" Target="../ctrlProps/ctrlProp214.xml"/><Relationship Id="rId239" Type="http://schemas.openxmlformats.org/officeDocument/2006/relationships/ctrlProp" Target="../ctrlProps/ctrlProp235.xml"/><Relationship Id="rId250" Type="http://schemas.openxmlformats.org/officeDocument/2006/relationships/ctrlProp" Target="../ctrlProps/ctrlProp246.xml"/><Relationship Id="rId271" Type="http://schemas.openxmlformats.org/officeDocument/2006/relationships/ctrlProp" Target="../ctrlProps/ctrlProp267.xml"/><Relationship Id="rId292" Type="http://schemas.openxmlformats.org/officeDocument/2006/relationships/ctrlProp" Target="../ctrlProps/ctrlProp288.xml"/><Relationship Id="rId306" Type="http://schemas.openxmlformats.org/officeDocument/2006/relationships/ctrlProp" Target="../ctrlProps/ctrlProp302.xml"/><Relationship Id="rId24" Type="http://schemas.openxmlformats.org/officeDocument/2006/relationships/ctrlProp" Target="../ctrlProps/ctrlProp20.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31" Type="http://schemas.openxmlformats.org/officeDocument/2006/relationships/ctrlProp" Target="../ctrlProps/ctrlProp127.xml"/><Relationship Id="rId327" Type="http://schemas.openxmlformats.org/officeDocument/2006/relationships/ctrlProp" Target="../ctrlProps/ctrlProp323.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208" Type="http://schemas.openxmlformats.org/officeDocument/2006/relationships/ctrlProp" Target="../ctrlProps/ctrlProp204.xml"/><Relationship Id="rId229" Type="http://schemas.openxmlformats.org/officeDocument/2006/relationships/ctrlProp" Target="../ctrlProps/ctrlProp225.xml"/><Relationship Id="rId240" Type="http://schemas.openxmlformats.org/officeDocument/2006/relationships/ctrlProp" Target="../ctrlProps/ctrlProp236.xml"/><Relationship Id="rId261" Type="http://schemas.openxmlformats.org/officeDocument/2006/relationships/ctrlProp" Target="../ctrlProps/ctrlProp257.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282" Type="http://schemas.openxmlformats.org/officeDocument/2006/relationships/ctrlProp" Target="../ctrlProps/ctrlProp278.xml"/><Relationship Id="rId312" Type="http://schemas.openxmlformats.org/officeDocument/2006/relationships/ctrlProp" Target="../ctrlProps/ctrlProp308.xml"/><Relationship Id="rId317" Type="http://schemas.openxmlformats.org/officeDocument/2006/relationships/ctrlProp" Target="../ctrlProps/ctrlProp31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189" Type="http://schemas.openxmlformats.org/officeDocument/2006/relationships/ctrlProp" Target="../ctrlProps/ctrlProp185.xml"/><Relationship Id="rId219" Type="http://schemas.openxmlformats.org/officeDocument/2006/relationships/ctrlProp" Target="../ctrlProps/ctrlProp215.xml"/><Relationship Id="rId3" Type="http://schemas.openxmlformats.org/officeDocument/2006/relationships/drawing" Target="../drawings/drawing3.xml"/><Relationship Id="rId214" Type="http://schemas.openxmlformats.org/officeDocument/2006/relationships/ctrlProp" Target="../ctrlProps/ctrlProp210.xml"/><Relationship Id="rId230" Type="http://schemas.openxmlformats.org/officeDocument/2006/relationships/ctrlProp" Target="../ctrlProps/ctrlProp226.xml"/><Relationship Id="rId235" Type="http://schemas.openxmlformats.org/officeDocument/2006/relationships/ctrlProp" Target="../ctrlProps/ctrlProp231.xml"/><Relationship Id="rId251" Type="http://schemas.openxmlformats.org/officeDocument/2006/relationships/ctrlProp" Target="../ctrlProps/ctrlProp247.xml"/><Relationship Id="rId256" Type="http://schemas.openxmlformats.org/officeDocument/2006/relationships/ctrlProp" Target="../ctrlProps/ctrlProp252.xml"/><Relationship Id="rId277" Type="http://schemas.openxmlformats.org/officeDocument/2006/relationships/ctrlProp" Target="../ctrlProps/ctrlProp273.xml"/><Relationship Id="rId298" Type="http://schemas.openxmlformats.org/officeDocument/2006/relationships/ctrlProp" Target="../ctrlProps/ctrlProp294.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72" Type="http://schemas.openxmlformats.org/officeDocument/2006/relationships/ctrlProp" Target="../ctrlProps/ctrlProp268.xml"/><Relationship Id="rId293" Type="http://schemas.openxmlformats.org/officeDocument/2006/relationships/ctrlProp" Target="../ctrlProps/ctrlProp289.xml"/><Relationship Id="rId302" Type="http://schemas.openxmlformats.org/officeDocument/2006/relationships/ctrlProp" Target="../ctrlProps/ctrlProp298.xml"/><Relationship Id="rId307" Type="http://schemas.openxmlformats.org/officeDocument/2006/relationships/ctrlProp" Target="../ctrlProps/ctrlProp303.xml"/><Relationship Id="rId323" Type="http://schemas.openxmlformats.org/officeDocument/2006/relationships/ctrlProp" Target="../ctrlProps/ctrlProp319.xml"/><Relationship Id="rId328" Type="http://schemas.openxmlformats.org/officeDocument/2006/relationships/ctrlProp" Target="../ctrlProps/ctrlProp32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79" Type="http://schemas.openxmlformats.org/officeDocument/2006/relationships/ctrlProp" Target="../ctrlProps/ctrlProp175.xml"/><Relationship Id="rId195" Type="http://schemas.openxmlformats.org/officeDocument/2006/relationships/ctrlProp" Target="../ctrlProps/ctrlProp191.xml"/><Relationship Id="rId209" Type="http://schemas.openxmlformats.org/officeDocument/2006/relationships/ctrlProp" Target="../ctrlProps/ctrlProp205.xml"/><Relationship Id="rId190" Type="http://schemas.openxmlformats.org/officeDocument/2006/relationships/ctrlProp" Target="../ctrlProps/ctrlProp186.xml"/><Relationship Id="rId204" Type="http://schemas.openxmlformats.org/officeDocument/2006/relationships/ctrlProp" Target="../ctrlProps/ctrlProp200.xml"/><Relationship Id="rId220" Type="http://schemas.openxmlformats.org/officeDocument/2006/relationships/ctrlProp" Target="../ctrlProps/ctrlProp216.xml"/><Relationship Id="rId225" Type="http://schemas.openxmlformats.org/officeDocument/2006/relationships/ctrlProp" Target="../ctrlProps/ctrlProp221.xml"/><Relationship Id="rId241" Type="http://schemas.openxmlformats.org/officeDocument/2006/relationships/ctrlProp" Target="../ctrlProps/ctrlProp237.xml"/><Relationship Id="rId246" Type="http://schemas.openxmlformats.org/officeDocument/2006/relationships/ctrlProp" Target="../ctrlProps/ctrlProp242.xml"/><Relationship Id="rId267" Type="http://schemas.openxmlformats.org/officeDocument/2006/relationships/ctrlProp" Target="../ctrlProps/ctrlProp263.xml"/><Relationship Id="rId288" Type="http://schemas.openxmlformats.org/officeDocument/2006/relationships/ctrlProp" Target="../ctrlProps/ctrlProp284.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262" Type="http://schemas.openxmlformats.org/officeDocument/2006/relationships/ctrlProp" Target="../ctrlProps/ctrlProp258.xml"/><Relationship Id="rId283" Type="http://schemas.openxmlformats.org/officeDocument/2006/relationships/ctrlProp" Target="../ctrlProps/ctrlProp279.xml"/><Relationship Id="rId313" Type="http://schemas.openxmlformats.org/officeDocument/2006/relationships/ctrlProp" Target="../ctrlProps/ctrlProp309.xml"/><Relationship Id="rId318" Type="http://schemas.openxmlformats.org/officeDocument/2006/relationships/ctrlProp" Target="../ctrlProps/ctrlProp314.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169" Type="http://schemas.openxmlformats.org/officeDocument/2006/relationships/ctrlProp" Target="../ctrlProps/ctrlProp165.xml"/><Relationship Id="rId185" Type="http://schemas.openxmlformats.org/officeDocument/2006/relationships/ctrlProp" Target="../ctrlProps/ctrlProp181.xml"/><Relationship Id="rId4" Type="http://schemas.openxmlformats.org/officeDocument/2006/relationships/vmlDrawing" Target="../drawings/vmlDrawing2.vml"/><Relationship Id="rId9" Type="http://schemas.openxmlformats.org/officeDocument/2006/relationships/ctrlProp" Target="../ctrlProps/ctrlProp5.xml"/><Relationship Id="rId180" Type="http://schemas.openxmlformats.org/officeDocument/2006/relationships/ctrlProp" Target="../ctrlProps/ctrlProp176.xml"/><Relationship Id="rId210" Type="http://schemas.openxmlformats.org/officeDocument/2006/relationships/ctrlProp" Target="../ctrlProps/ctrlProp206.xml"/><Relationship Id="rId215" Type="http://schemas.openxmlformats.org/officeDocument/2006/relationships/ctrlProp" Target="../ctrlProps/ctrlProp211.xml"/><Relationship Id="rId236" Type="http://schemas.openxmlformats.org/officeDocument/2006/relationships/ctrlProp" Target="../ctrlProps/ctrlProp232.xml"/><Relationship Id="rId257" Type="http://schemas.openxmlformats.org/officeDocument/2006/relationships/ctrlProp" Target="../ctrlProps/ctrlProp253.xml"/><Relationship Id="rId278" Type="http://schemas.openxmlformats.org/officeDocument/2006/relationships/ctrlProp" Target="../ctrlProps/ctrlProp274.xml"/><Relationship Id="rId26" Type="http://schemas.openxmlformats.org/officeDocument/2006/relationships/ctrlProp" Target="../ctrlProps/ctrlProp22.xml"/><Relationship Id="rId231" Type="http://schemas.openxmlformats.org/officeDocument/2006/relationships/ctrlProp" Target="../ctrlProps/ctrlProp227.xml"/><Relationship Id="rId252" Type="http://schemas.openxmlformats.org/officeDocument/2006/relationships/ctrlProp" Target="../ctrlProps/ctrlProp248.xml"/><Relationship Id="rId273" Type="http://schemas.openxmlformats.org/officeDocument/2006/relationships/ctrlProp" Target="../ctrlProps/ctrlProp269.xml"/><Relationship Id="rId294" Type="http://schemas.openxmlformats.org/officeDocument/2006/relationships/ctrlProp" Target="../ctrlProps/ctrlProp290.xml"/><Relationship Id="rId308" Type="http://schemas.openxmlformats.org/officeDocument/2006/relationships/ctrlProp" Target="../ctrlProps/ctrlProp304.xml"/><Relationship Id="rId329" Type="http://schemas.openxmlformats.org/officeDocument/2006/relationships/comments" Target="../comments1.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221" Type="http://schemas.openxmlformats.org/officeDocument/2006/relationships/ctrlProp" Target="../ctrlProps/ctrlProp217.xml"/><Relationship Id="rId242" Type="http://schemas.openxmlformats.org/officeDocument/2006/relationships/ctrlProp" Target="../ctrlProps/ctrlProp238.xml"/><Relationship Id="rId263" Type="http://schemas.openxmlformats.org/officeDocument/2006/relationships/ctrlProp" Target="../ctrlProps/ctrlProp259.xml"/><Relationship Id="rId284" Type="http://schemas.openxmlformats.org/officeDocument/2006/relationships/ctrlProp" Target="../ctrlProps/ctrlProp280.xml"/><Relationship Id="rId319" Type="http://schemas.openxmlformats.org/officeDocument/2006/relationships/ctrlProp" Target="../ctrlProps/ctrlProp315.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211" Type="http://schemas.openxmlformats.org/officeDocument/2006/relationships/ctrlProp" Target="../ctrlProps/ctrlProp207.xml"/><Relationship Id="rId232" Type="http://schemas.openxmlformats.org/officeDocument/2006/relationships/ctrlProp" Target="../ctrlProps/ctrlProp228.xml"/><Relationship Id="rId253" Type="http://schemas.openxmlformats.org/officeDocument/2006/relationships/ctrlProp" Target="../ctrlProps/ctrlProp249.xml"/><Relationship Id="rId274" Type="http://schemas.openxmlformats.org/officeDocument/2006/relationships/ctrlProp" Target="../ctrlProps/ctrlProp270.xml"/><Relationship Id="rId295" Type="http://schemas.openxmlformats.org/officeDocument/2006/relationships/ctrlProp" Target="../ctrlProps/ctrlProp291.xml"/><Relationship Id="rId309" Type="http://schemas.openxmlformats.org/officeDocument/2006/relationships/ctrlProp" Target="../ctrlProps/ctrlProp305.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320" Type="http://schemas.openxmlformats.org/officeDocument/2006/relationships/ctrlProp" Target="../ctrlProps/ctrlProp316.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201" Type="http://schemas.openxmlformats.org/officeDocument/2006/relationships/ctrlProp" Target="../ctrlProps/ctrlProp197.xml"/><Relationship Id="rId222" Type="http://schemas.openxmlformats.org/officeDocument/2006/relationships/ctrlProp" Target="../ctrlProps/ctrlProp218.xml"/><Relationship Id="rId243" Type="http://schemas.openxmlformats.org/officeDocument/2006/relationships/ctrlProp" Target="../ctrlProps/ctrlProp239.xml"/><Relationship Id="rId264" Type="http://schemas.openxmlformats.org/officeDocument/2006/relationships/ctrlProp" Target="../ctrlProps/ctrlProp260.xml"/><Relationship Id="rId285" Type="http://schemas.openxmlformats.org/officeDocument/2006/relationships/ctrlProp" Target="../ctrlProps/ctrlProp281.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310" Type="http://schemas.openxmlformats.org/officeDocument/2006/relationships/ctrlProp" Target="../ctrlProps/ctrlProp306.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1" Type="http://schemas.openxmlformats.org/officeDocument/2006/relationships/hyperlink" Target="http://www.haridussilm.ee/" TargetMode="External"/><Relationship Id="rId212" Type="http://schemas.openxmlformats.org/officeDocument/2006/relationships/ctrlProp" Target="../ctrlProps/ctrlProp208.xml"/><Relationship Id="rId233" Type="http://schemas.openxmlformats.org/officeDocument/2006/relationships/ctrlProp" Target="../ctrlProps/ctrlProp229.xml"/><Relationship Id="rId254" Type="http://schemas.openxmlformats.org/officeDocument/2006/relationships/ctrlProp" Target="../ctrlProps/ctrlProp250.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275" Type="http://schemas.openxmlformats.org/officeDocument/2006/relationships/ctrlProp" Target="../ctrlProps/ctrlProp271.xml"/><Relationship Id="rId296" Type="http://schemas.openxmlformats.org/officeDocument/2006/relationships/ctrlProp" Target="../ctrlProps/ctrlProp292.xml"/><Relationship Id="rId300" Type="http://schemas.openxmlformats.org/officeDocument/2006/relationships/ctrlProp" Target="../ctrlProps/ctrlProp296.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321" Type="http://schemas.openxmlformats.org/officeDocument/2006/relationships/ctrlProp" Target="../ctrlProps/ctrlProp317.xml"/><Relationship Id="rId202" Type="http://schemas.openxmlformats.org/officeDocument/2006/relationships/ctrlProp" Target="../ctrlProps/ctrlProp198.xml"/><Relationship Id="rId223" Type="http://schemas.openxmlformats.org/officeDocument/2006/relationships/ctrlProp" Target="../ctrlProps/ctrlProp219.xml"/><Relationship Id="rId244" Type="http://schemas.openxmlformats.org/officeDocument/2006/relationships/ctrlProp" Target="../ctrlProps/ctrlProp240.xml"/><Relationship Id="rId18" Type="http://schemas.openxmlformats.org/officeDocument/2006/relationships/ctrlProp" Target="../ctrlProps/ctrlProp14.xml"/><Relationship Id="rId39" Type="http://schemas.openxmlformats.org/officeDocument/2006/relationships/ctrlProp" Target="../ctrlProps/ctrlProp35.xml"/><Relationship Id="rId265" Type="http://schemas.openxmlformats.org/officeDocument/2006/relationships/ctrlProp" Target="../ctrlProps/ctrlProp261.xml"/><Relationship Id="rId286" Type="http://schemas.openxmlformats.org/officeDocument/2006/relationships/ctrlProp" Target="../ctrlProps/ctrlProp282.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311" Type="http://schemas.openxmlformats.org/officeDocument/2006/relationships/ctrlProp" Target="../ctrlProps/ctrlProp307.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trlProp" Target="../ctrlProps/ctrlProp209.xml"/><Relationship Id="rId234" Type="http://schemas.openxmlformats.org/officeDocument/2006/relationships/ctrlProp" Target="../ctrlProps/ctrlProp230.xml"/><Relationship Id="rId2" Type="http://schemas.openxmlformats.org/officeDocument/2006/relationships/printerSettings" Target="../printerSettings/printerSettings3.bin"/><Relationship Id="rId29" Type="http://schemas.openxmlformats.org/officeDocument/2006/relationships/ctrlProp" Target="../ctrlProps/ctrlProp25.xml"/><Relationship Id="rId255" Type="http://schemas.openxmlformats.org/officeDocument/2006/relationships/ctrlProp" Target="../ctrlProps/ctrlProp251.xml"/><Relationship Id="rId276" Type="http://schemas.openxmlformats.org/officeDocument/2006/relationships/ctrlProp" Target="../ctrlProps/ctrlProp272.xml"/><Relationship Id="rId297" Type="http://schemas.openxmlformats.org/officeDocument/2006/relationships/ctrlProp" Target="../ctrlProps/ctrlProp293.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301" Type="http://schemas.openxmlformats.org/officeDocument/2006/relationships/ctrlProp" Target="../ctrlProps/ctrlProp297.xml"/><Relationship Id="rId322" Type="http://schemas.openxmlformats.org/officeDocument/2006/relationships/ctrlProp" Target="../ctrlProps/ctrlProp318.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 Id="rId19" Type="http://schemas.openxmlformats.org/officeDocument/2006/relationships/ctrlProp" Target="../ctrlProps/ctrlProp15.xml"/><Relationship Id="rId224" Type="http://schemas.openxmlformats.org/officeDocument/2006/relationships/ctrlProp" Target="../ctrlProps/ctrlProp220.xml"/><Relationship Id="rId245" Type="http://schemas.openxmlformats.org/officeDocument/2006/relationships/ctrlProp" Target="../ctrlProps/ctrlProp241.xml"/><Relationship Id="rId266" Type="http://schemas.openxmlformats.org/officeDocument/2006/relationships/ctrlProp" Target="../ctrlProps/ctrlProp262.xml"/><Relationship Id="rId287" Type="http://schemas.openxmlformats.org/officeDocument/2006/relationships/ctrlProp" Target="../ctrlProps/ctrlProp28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5"/>
  <sheetViews>
    <sheetView workbookViewId="0">
      <selection activeCell="A165" sqref="A165"/>
    </sheetView>
  </sheetViews>
  <sheetFormatPr defaultColWidth="9.140625" defaultRowHeight="15" x14ac:dyDescent="0.25"/>
  <cols>
    <col min="1" max="1" width="62.7109375" customWidth="1"/>
  </cols>
  <sheetData>
    <row r="1" spans="1:6" ht="15.75" x14ac:dyDescent="0.25">
      <c r="A1" s="2" t="s">
        <v>72</v>
      </c>
    </row>
    <row r="2" spans="1:6" x14ac:dyDescent="0.25">
      <c r="A2" s="1" t="s">
        <v>73</v>
      </c>
      <c r="E2" s="3"/>
      <c r="F2" t="s">
        <v>74</v>
      </c>
    </row>
    <row r="3" spans="1:6" x14ac:dyDescent="0.25">
      <c r="A3" s="1" t="s">
        <v>75</v>
      </c>
    </row>
    <row r="4" spans="1:6" x14ac:dyDescent="0.25">
      <c r="A4" s="1" t="s">
        <v>76</v>
      </c>
    </row>
    <row r="5" spans="1:6" x14ac:dyDescent="0.25">
      <c r="A5" s="1" t="s">
        <v>77</v>
      </c>
    </row>
    <row r="6" spans="1:6" x14ac:dyDescent="0.25">
      <c r="A6" s="1" t="s">
        <v>78</v>
      </c>
    </row>
    <row r="7" spans="1:6" x14ac:dyDescent="0.25">
      <c r="A7" s="1" t="s">
        <v>79</v>
      </c>
    </row>
    <row r="8" spans="1:6" x14ac:dyDescent="0.25">
      <c r="A8" s="1" t="s">
        <v>80</v>
      </c>
    </row>
    <row r="9" spans="1:6" x14ac:dyDescent="0.25">
      <c r="A9" s="1" t="s">
        <v>81</v>
      </c>
    </row>
    <row r="10" spans="1:6" x14ac:dyDescent="0.25">
      <c r="A10" s="1" t="s">
        <v>82</v>
      </c>
    </row>
    <row r="11" spans="1:6" x14ac:dyDescent="0.25">
      <c r="A11" s="1" t="s">
        <v>83</v>
      </c>
      <c r="B11" s="3"/>
    </row>
    <row r="12" spans="1:6" x14ac:dyDescent="0.25">
      <c r="A12" s="1" t="s">
        <v>84</v>
      </c>
    </row>
    <row r="13" spans="1:6" x14ac:dyDescent="0.25">
      <c r="A13" s="1" t="s">
        <v>65</v>
      </c>
      <c r="B13" s="3"/>
    </row>
    <row r="14" spans="1:6" x14ac:dyDescent="0.25">
      <c r="A14" s="1" t="s">
        <v>85</v>
      </c>
    </row>
    <row r="15" spans="1:6" x14ac:dyDescent="0.25">
      <c r="A15" s="1" t="s">
        <v>66</v>
      </c>
      <c r="B15" s="3"/>
    </row>
    <row r="16" spans="1:6" x14ac:dyDescent="0.25">
      <c r="A16" s="1" t="s">
        <v>86</v>
      </c>
    </row>
    <row r="17" spans="1:2" x14ac:dyDescent="0.25">
      <c r="A17" s="1" t="s">
        <v>87</v>
      </c>
    </row>
    <row r="18" spans="1:2" x14ac:dyDescent="0.25">
      <c r="A18" s="1" t="s">
        <v>67</v>
      </c>
      <c r="B18" s="3"/>
    </row>
    <row r="19" spans="1:2" x14ac:dyDescent="0.25">
      <c r="A19" s="1" t="s">
        <v>88</v>
      </c>
    </row>
    <row r="20" spans="1:2" x14ac:dyDescent="0.25">
      <c r="A20" s="1" t="s">
        <v>89</v>
      </c>
    </row>
    <row r="21" spans="1:2" x14ac:dyDescent="0.25">
      <c r="A21" s="1" t="s">
        <v>90</v>
      </c>
    </row>
    <row r="22" spans="1:2" x14ac:dyDescent="0.25">
      <c r="A22" s="1" t="s">
        <v>91</v>
      </c>
      <c r="B22" s="3"/>
    </row>
    <row r="23" spans="1:2" x14ac:dyDescent="0.25">
      <c r="A23" s="1" t="s">
        <v>92</v>
      </c>
    </row>
    <row r="24" spans="1:2" x14ac:dyDescent="0.25">
      <c r="A24" s="1" t="s">
        <v>93</v>
      </c>
    </row>
    <row r="25" spans="1:2" x14ac:dyDescent="0.25">
      <c r="A25" s="1" t="s">
        <v>94</v>
      </c>
      <c r="B25" s="3"/>
    </row>
    <row r="26" spans="1:2" x14ac:dyDescent="0.25">
      <c r="A26" s="1" t="s">
        <v>95</v>
      </c>
      <c r="B26" s="3"/>
    </row>
    <row r="27" spans="1:2" x14ac:dyDescent="0.25">
      <c r="A27" s="1" t="s">
        <v>96</v>
      </c>
    </row>
    <row r="28" spans="1:2" x14ac:dyDescent="0.25">
      <c r="A28" s="1" t="s">
        <v>97</v>
      </c>
    </row>
    <row r="29" spans="1:2" x14ac:dyDescent="0.25">
      <c r="A29" s="1" t="s">
        <v>98</v>
      </c>
    </row>
    <row r="30" spans="1:2" x14ac:dyDescent="0.25">
      <c r="A30" s="1" t="s">
        <v>99</v>
      </c>
    </row>
    <row r="31" spans="1:2" x14ac:dyDescent="0.25">
      <c r="A31" s="1" t="s">
        <v>100</v>
      </c>
    </row>
    <row r="32" spans="1:2" x14ac:dyDescent="0.25">
      <c r="A32" s="1" t="s">
        <v>101</v>
      </c>
    </row>
    <row r="33" spans="1:1" x14ac:dyDescent="0.25">
      <c r="A33" s="1" t="s">
        <v>102</v>
      </c>
    </row>
    <row r="34" spans="1:1" x14ac:dyDescent="0.25">
      <c r="A34" s="1" t="s">
        <v>103</v>
      </c>
    </row>
    <row r="35" spans="1:1" x14ac:dyDescent="0.25">
      <c r="A35" s="1" t="s">
        <v>104</v>
      </c>
    </row>
    <row r="36" spans="1:1" x14ac:dyDescent="0.25">
      <c r="A36" s="1" t="s">
        <v>105</v>
      </c>
    </row>
    <row r="37" spans="1:1" x14ac:dyDescent="0.25">
      <c r="A37" s="1" t="s">
        <v>106</v>
      </c>
    </row>
    <row r="38" spans="1:1" x14ac:dyDescent="0.25">
      <c r="A38" s="1" t="s">
        <v>107</v>
      </c>
    </row>
    <row r="39" spans="1:1" x14ac:dyDescent="0.25">
      <c r="A39" s="1" t="s">
        <v>108</v>
      </c>
    </row>
    <row r="40" spans="1:1" x14ac:dyDescent="0.25">
      <c r="A40" t="s">
        <v>109</v>
      </c>
    </row>
    <row r="41" spans="1:1" x14ac:dyDescent="0.25">
      <c r="A41" t="s">
        <v>110</v>
      </c>
    </row>
    <row r="42" spans="1:1" x14ac:dyDescent="0.25">
      <c r="A42" t="s">
        <v>111</v>
      </c>
    </row>
    <row r="43" spans="1:1" x14ac:dyDescent="0.25">
      <c r="A43" t="s">
        <v>112</v>
      </c>
    </row>
    <row r="44" spans="1:1" x14ac:dyDescent="0.25">
      <c r="A44" t="s">
        <v>113</v>
      </c>
    </row>
    <row r="45" spans="1:1" x14ac:dyDescent="0.25">
      <c r="A45" t="s">
        <v>114</v>
      </c>
    </row>
    <row r="46" spans="1:1" x14ac:dyDescent="0.25">
      <c r="A46" t="s">
        <v>115</v>
      </c>
    </row>
    <row r="47" spans="1:1" x14ac:dyDescent="0.25">
      <c r="A47" t="s">
        <v>116</v>
      </c>
    </row>
    <row r="48" spans="1:1" x14ac:dyDescent="0.25">
      <c r="A48" t="s">
        <v>117</v>
      </c>
    </row>
    <row r="49" spans="1:1" x14ac:dyDescent="0.25">
      <c r="A49" t="s">
        <v>118</v>
      </c>
    </row>
    <row r="50" spans="1:1" x14ac:dyDescent="0.25">
      <c r="A50" t="s">
        <v>119</v>
      </c>
    </row>
    <row r="51" spans="1:1" x14ac:dyDescent="0.25">
      <c r="A51" t="s">
        <v>120</v>
      </c>
    </row>
    <row r="52" spans="1:1" x14ac:dyDescent="0.25">
      <c r="A52" t="s">
        <v>121</v>
      </c>
    </row>
    <row r="53" spans="1:1" x14ac:dyDescent="0.25">
      <c r="A53" t="s">
        <v>122</v>
      </c>
    </row>
    <row r="54" spans="1:1" x14ac:dyDescent="0.25">
      <c r="A54" t="s">
        <v>123</v>
      </c>
    </row>
    <row r="55" spans="1:1" x14ac:dyDescent="0.25">
      <c r="A55" t="s">
        <v>124</v>
      </c>
    </row>
    <row r="56" spans="1:1" x14ac:dyDescent="0.25">
      <c r="A56" t="s">
        <v>125</v>
      </c>
    </row>
    <row r="57" spans="1:1" x14ac:dyDescent="0.25">
      <c r="A57" t="s">
        <v>126</v>
      </c>
    </row>
    <row r="58" spans="1:1" x14ac:dyDescent="0.25">
      <c r="A58" t="s">
        <v>127</v>
      </c>
    </row>
    <row r="59" spans="1:1" x14ac:dyDescent="0.25">
      <c r="A59" t="s">
        <v>128</v>
      </c>
    </row>
    <row r="60" spans="1:1" x14ac:dyDescent="0.25">
      <c r="A60" t="s">
        <v>129</v>
      </c>
    </row>
    <row r="61" spans="1:1" x14ac:dyDescent="0.25">
      <c r="A61" t="s">
        <v>130</v>
      </c>
    </row>
    <row r="62" spans="1:1" x14ac:dyDescent="0.25">
      <c r="A62" t="s">
        <v>131</v>
      </c>
    </row>
    <row r="63" spans="1:1" x14ac:dyDescent="0.25">
      <c r="A63" t="s">
        <v>132</v>
      </c>
    </row>
    <row r="64" spans="1:1" x14ac:dyDescent="0.25">
      <c r="A64" t="s">
        <v>133</v>
      </c>
    </row>
    <row r="65" spans="1:1" x14ac:dyDescent="0.25">
      <c r="A65" t="s">
        <v>134</v>
      </c>
    </row>
    <row r="66" spans="1:1" x14ac:dyDescent="0.25">
      <c r="A66" t="s">
        <v>135</v>
      </c>
    </row>
    <row r="67" spans="1:1" x14ac:dyDescent="0.25">
      <c r="A67" t="s">
        <v>136</v>
      </c>
    </row>
    <row r="68" spans="1:1" x14ac:dyDescent="0.25">
      <c r="A68" t="s">
        <v>137</v>
      </c>
    </row>
    <row r="69" spans="1:1" x14ac:dyDescent="0.25">
      <c r="A69" t="s">
        <v>138</v>
      </c>
    </row>
    <row r="70" spans="1:1" x14ac:dyDescent="0.25">
      <c r="A70" t="s">
        <v>139</v>
      </c>
    </row>
    <row r="71" spans="1:1" x14ac:dyDescent="0.25">
      <c r="A71" t="s">
        <v>140</v>
      </c>
    </row>
    <row r="72" spans="1:1" x14ac:dyDescent="0.25">
      <c r="A72" t="s">
        <v>139</v>
      </c>
    </row>
    <row r="73" spans="1:1" x14ac:dyDescent="0.25">
      <c r="A73" t="s">
        <v>141</v>
      </c>
    </row>
    <row r="74" spans="1:1" x14ac:dyDescent="0.25">
      <c r="A74" t="s">
        <v>139</v>
      </c>
    </row>
    <row r="75" spans="1:1" x14ac:dyDescent="0.25">
      <c r="A75" t="s">
        <v>142</v>
      </c>
    </row>
    <row r="76" spans="1:1" x14ac:dyDescent="0.25">
      <c r="A76" t="s">
        <v>143</v>
      </c>
    </row>
    <row r="77" spans="1:1" x14ac:dyDescent="0.25">
      <c r="A77" t="s">
        <v>144</v>
      </c>
    </row>
    <row r="78" spans="1:1" x14ac:dyDescent="0.25">
      <c r="A78" t="s">
        <v>145</v>
      </c>
    </row>
    <row r="79" spans="1:1" x14ac:dyDescent="0.25">
      <c r="A79" t="s">
        <v>146</v>
      </c>
    </row>
    <row r="80" spans="1:1" x14ac:dyDescent="0.25">
      <c r="A80" t="s">
        <v>147</v>
      </c>
    </row>
    <row r="81" spans="1:1" x14ac:dyDescent="0.25">
      <c r="A81" t="s">
        <v>148</v>
      </c>
    </row>
    <row r="82" spans="1:1" x14ac:dyDescent="0.25">
      <c r="A82" t="s">
        <v>149</v>
      </c>
    </row>
    <row r="83" spans="1:1" x14ac:dyDescent="0.25">
      <c r="A83" t="s">
        <v>150</v>
      </c>
    </row>
    <row r="84" spans="1:1" x14ac:dyDescent="0.25">
      <c r="A84" t="s">
        <v>151</v>
      </c>
    </row>
    <row r="85" spans="1:1" x14ac:dyDescent="0.25">
      <c r="A85" t="s">
        <v>152</v>
      </c>
    </row>
    <row r="86" spans="1:1" x14ac:dyDescent="0.25">
      <c r="A86" t="s">
        <v>153</v>
      </c>
    </row>
    <row r="87" spans="1:1" x14ac:dyDescent="0.25">
      <c r="A87" t="s">
        <v>154</v>
      </c>
    </row>
    <row r="88" spans="1:1" x14ac:dyDescent="0.25">
      <c r="A88" t="s">
        <v>155</v>
      </c>
    </row>
    <row r="89" spans="1:1" x14ac:dyDescent="0.25">
      <c r="A89" t="s">
        <v>156</v>
      </c>
    </row>
    <row r="90" spans="1:1" x14ac:dyDescent="0.25">
      <c r="A90" t="s">
        <v>157</v>
      </c>
    </row>
    <row r="91" spans="1:1" x14ac:dyDescent="0.25">
      <c r="A91" t="s">
        <v>158</v>
      </c>
    </row>
    <row r="92" spans="1:1" x14ac:dyDescent="0.25">
      <c r="A92" t="s">
        <v>159</v>
      </c>
    </row>
    <row r="93" spans="1:1" x14ac:dyDescent="0.25">
      <c r="A93" t="s">
        <v>160</v>
      </c>
    </row>
    <row r="94" spans="1:1" x14ac:dyDescent="0.25">
      <c r="A94" t="s">
        <v>161</v>
      </c>
    </row>
    <row r="95" spans="1:1" x14ac:dyDescent="0.25">
      <c r="A95" t="s">
        <v>162</v>
      </c>
    </row>
    <row r="96" spans="1:1" x14ac:dyDescent="0.25">
      <c r="A96" t="s">
        <v>163</v>
      </c>
    </row>
    <row r="97" spans="1:1" x14ac:dyDescent="0.25">
      <c r="A97" t="s">
        <v>164</v>
      </c>
    </row>
    <row r="98" spans="1:1" x14ac:dyDescent="0.25">
      <c r="A98" t="s">
        <v>165</v>
      </c>
    </row>
    <row r="99" spans="1:1" x14ac:dyDescent="0.25">
      <c r="A99" t="s">
        <v>166</v>
      </c>
    </row>
    <row r="100" spans="1:1" x14ac:dyDescent="0.25">
      <c r="A100" t="s">
        <v>167</v>
      </c>
    </row>
    <row r="101" spans="1:1" x14ac:dyDescent="0.25">
      <c r="A101" t="s">
        <v>168</v>
      </c>
    </row>
    <row r="102" spans="1:1" x14ac:dyDescent="0.25">
      <c r="A102" t="s">
        <v>169</v>
      </c>
    </row>
    <row r="103" spans="1:1" x14ac:dyDescent="0.25">
      <c r="A103" t="s">
        <v>170</v>
      </c>
    </row>
    <row r="104" spans="1:1" x14ac:dyDescent="0.25">
      <c r="A104" t="s">
        <v>171</v>
      </c>
    </row>
    <row r="105" spans="1:1" x14ac:dyDescent="0.25">
      <c r="A105" t="s">
        <v>172</v>
      </c>
    </row>
    <row r="106" spans="1:1" x14ac:dyDescent="0.25">
      <c r="A106" t="s">
        <v>173</v>
      </c>
    </row>
    <row r="107" spans="1:1" x14ac:dyDescent="0.25">
      <c r="A107" t="s">
        <v>174</v>
      </c>
    </row>
    <row r="108" spans="1:1" x14ac:dyDescent="0.25">
      <c r="A108" t="s">
        <v>175</v>
      </c>
    </row>
    <row r="109" spans="1:1" x14ac:dyDescent="0.25">
      <c r="A109" t="s">
        <v>176</v>
      </c>
    </row>
    <row r="110" spans="1:1" x14ac:dyDescent="0.25">
      <c r="A110" t="s">
        <v>177</v>
      </c>
    </row>
    <row r="111" spans="1:1" x14ac:dyDescent="0.25">
      <c r="A111" t="s">
        <v>178</v>
      </c>
    </row>
    <row r="112" spans="1:1" x14ac:dyDescent="0.25">
      <c r="A112" t="s">
        <v>179</v>
      </c>
    </row>
    <row r="113" spans="1:1" x14ac:dyDescent="0.25">
      <c r="A113" t="s">
        <v>180</v>
      </c>
    </row>
    <row r="114" spans="1:1" x14ac:dyDescent="0.25">
      <c r="A114" t="s">
        <v>181</v>
      </c>
    </row>
    <row r="115" spans="1:1" x14ac:dyDescent="0.25">
      <c r="A115" t="s">
        <v>182</v>
      </c>
    </row>
    <row r="116" spans="1:1" x14ac:dyDescent="0.25">
      <c r="A116" t="s">
        <v>183</v>
      </c>
    </row>
    <row r="117" spans="1:1" x14ac:dyDescent="0.25">
      <c r="A117" t="s">
        <v>184</v>
      </c>
    </row>
    <row r="118" spans="1:1" x14ac:dyDescent="0.25">
      <c r="A118" t="s">
        <v>185</v>
      </c>
    </row>
    <row r="119" spans="1:1" x14ac:dyDescent="0.25">
      <c r="A119" t="s">
        <v>186</v>
      </c>
    </row>
    <row r="120" spans="1:1" x14ac:dyDescent="0.25">
      <c r="A120" t="s">
        <v>187</v>
      </c>
    </row>
    <row r="121" spans="1:1" x14ac:dyDescent="0.25">
      <c r="A121" t="s">
        <v>188</v>
      </c>
    </row>
    <row r="122" spans="1:1" x14ac:dyDescent="0.25">
      <c r="A122" t="s">
        <v>189</v>
      </c>
    </row>
    <row r="123" spans="1:1" x14ac:dyDescent="0.25">
      <c r="A123" t="s">
        <v>190</v>
      </c>
    </row>
    <row r="124" spans="1:1" x14ac:dyDescent="0.25">
      <c r="A124" t="s">
        <v>191</v>
      </c>
    </row>
    <row r="125" spans="1:1" x14ac:dyDescent="0.25">
      <c r="A125" t="s">
        <v>192</v>
      </c>
    </row>
    <row r="126" spans="1:1" x14ac:dyDescent="0.25">
      <c r="A126" t="s">
        <v>193</v>
      </c>
    </row>
    <row r="127" spans="1:1" x14ac:dyDescent="0.25">
      <c r="A127" t="s">
        <v>194</v>
      </c>
    </row>
    <row r="128" spans="1:1" x14ac:dyDescent="0.25">
      <c r="A128" t="s">
        <v>195</v>
      </c>
    </row>
    <row r="129" spans="1:1" x14ac:dyDescent="0.25">
      <c r="A129" t="s">
        <v>196</v>
      </c>
    </row>
    <row r="130" spans="1:1" x14ac:dyDescent="0.25">
      <c r="A130" t="s">
        <v>197</v>
      </c>
    </row>
    <row r="131" spans="1:1" x14ac:dyDescent="0.25">
      <c r="A131" t="s">
        <v>198</v>
      </c>
    </row>
    <row r="132" spans="1:1" x14ac:dyDescent="0.25">
      <c r="A132" t="s">
        <v>199</v>
      </c>
    </row>
    <row r="133" spans="1:1" x14ac:dyDescent="0.25">
      <c r="A133" t="s">
        <v>200</v>
      </c>
    </row>
    <row r="134" spans="1:1" x14ac:dyDescent="0.25">
      <c r="A134" t="s">
        <v>201</v>
      </c>
    </row>
    <row r="135" spans="1:1" x14ac:dyDescent="0.25">
      <c r="A135" t="s">
        <v>202</v>
      </c>
    </row>
    <row r="136" spans="1:1" x14ac:dyDescent="0.25">
      <c r="A136" t="s">
        <v>203</v>
      </c>
    </row>
    <row r="137" spans="1:1" x14ac:dyDescent="0.25">
      <c r="A137" t="s">
        <v>204</v>
      </c>
    </row>
    <row r="138" spans="1:1" x14ac:dyDescent="0.25">
      <c r="A138" t="s">
        <v>205</v>
      </c>
    </row>
    <row r="139" spans="1:1" x14ac:dyDescent="0.25">
      <c r="A139" t="s">
        <v>206</v>
      </c>
    </row>
    <row r="140" spans="1:1" x14ac:dyDescent="0.25">
      <c r="A140" t="s">
        <v>207</v>
      </c>
    </row>
    <row r="141" spans="1:1" x14ac:dyDescent="0.25">
      <c r="A141" t="s">
        <v>208</v>
      </c>
    </row>
    <row r="142" spans="1:1" x14ac:dyDescent="0.25">
      <c r="A142" t="s">
        <v>209</v>
      </c>
    </row>
    <row r="143" spans="1:1" x14ac:dyDescent="0.25">
      <c r="A143" t="s">
        <v>210</v>
      </c>
    </row>
    <row r="144" spans="1:1" x14ac:dyDescent="0.25">
      <c r="A144" t="s">
        <v>211</v>
      </c>
    </row>
    <row r="145" spans="1:1" x14ac:dyDescent="0.25">
      <c r="A145" t="s">
        <v>212</v>
      </c>
    </row>
    <row r="146" spans="1:1" x14ac:dyDescent="0.25">
      <c r="A146" t="s">
        <v>213</v>
      </c>
    </row>
    <row r="147" spans="1:1" x14ac:dyDescent="0.25">
      <c r="A147" t="s">
        <v>214</v>
      </c>
    </row>
    <row r="148" spans="1:1" x14ac:dyDescent="0.25">
      <c r="A148" t="s">
        <v>215</v>
      </c>
    </row>
    <row r="149" spans="1:1" x14ac:dyDescent="0.25">
      <c r="A149" t="s">
        <v>216</v>
      </c>
    </row>
    <row r="150" spans="1:1" x14ac:dyDescent="0.25">
      <c r="A150" t="s">
        <v>217</v>
      </c>
    </row>
    <row r="151" spans="1:1" x14ac:dyDescent="0.25">
      <c r="A151" t="s">
        <v>218</v>
      </c>
    </row>
    <row r="152" spans="1:1" x14ac:dyDescent="0.25">
      <c r="A152" t="s">
        <v>219</v>
      </c>
    </row>
    <row r="153" spans="1:1" x14ac:dyDescent="0.25">
      <c r="A153" t="s">
        <v>71</v>
      </c>
    </row>
    <row r="154" spans="1:1" x14ac:dyDescent="0.25">
      <c r="A154" t="s">
        <v>220</v>
      </c>
    </row>
    <row r="155" spans="1:1" x14ac:dyDescent="0.25">
      <c r="A155" t="s">
        <v>221</v>
      </c>
    </row>
    <row r="156" spans="1:1" x14ac:dyDescent="0.25">
      <c r="A156" t="s">
        <v>222</v>
      </c>
    </row>
    <row r="157" spans="1:1" x14ac:dyDescent="0.25">
      <c r="A157" t="s">
        <v>68</v>
      </c>
    </row>
    <row r="158" spans="1:1" x14ac:dyDescent="0.25">
      <c r="A158" t="s">
        <v>223</v>
      </c>
    </row>
    <row r="159" spans="1:1" x14ac:dyDescent="0.25">
      <c r="A159" t="s">
        <v>224</v>
      </c>
    </row>
    <row r="160" spans="1:1" x14ac:dyDescent="0.25">
      <c r="A160" t="s">
        <v>225</v>
      </c>
    </row>
    <row r="161" spans="1:1" x14ac:dyDescent="0.25">
      <c r="A161" t="s">
        <v>226</v>
      </c>
    </row>
    <row r="162" spans="1:1" x14ac:dyDescent="0.25">
      <c r="A162" t="s">
        <v>227</v>
      </c>
    </row>
    <row r="163" spans="1:1" x14ac:dyDescent="0.25">
      <c r="A163" t="s">
        <v>228</v>
      </c>
    </row>
    <row r="164" spans="1:1" x14ac:dyDescent="0.25">
      <c r="A164" t="s">
        <v>229</v>
      </c>
    </row>
    <row r="165" spans="1:1" x14ac:dyDescent="0.25">
      <c r="A165" t="s">
        <v>230</v>
      </c>
    </row>
    <row r="166" spans="1:1" x14ac:dyDescent="0.25">
      <c r="A166" t="s">
        <v>231</v>
      </c>
    </row>
    <row r="167" spans="1:1" x14ac:dyDescent="0.25">
      <c r="A167" t="s">
        <v>232</v>
      </c>
    </row>
    <row r="168" spans="1:1" x14ac:dyDescent="0.25">
      <c r="A168" t="s">
        <v>233</v>
      </c>
    </row>
    <row r="169" spans="1:1" x14ac:dyDescent="0.25">
      <c r="A169" t="s">
        <v>234</v>
      </c>
    </row>
    <row r="170" spans="1:1" x14ac:dyDescent="0.25">
      <c r="A170" t="s">
        <v>235</v>
      </c>
    </row>
    <row r="171" spans="1:1" x14ac:dyDescent="0.25">
      <c r="A171" t="s">
        <v>236</v>
      </c>
    </row>
    <row r="172" spans="1:1" x14ac:dyDescent="0.25">
      <c r="A172" t="s">
        <v>237</v>
      </c>
    </row>
    <row r="173" spans="1:1" x14ac:dyDescent="0.25">
      <c r="A173" t="s">
        <v>238</v>
      </c>
    </row>
    <row r="174" spans="1:1" x14ac:dyDescent="0.25">
      <c r="A174" t="s">
        <v>239</v>
      </c>
    </row>
    <row r="175" spans="1:1" x14ac:dyDescent="0.25">
      <c r="A175" t="s">
        <v>240</v>
      </c>
    </row>
    <row r="176" spans="1:1" x14ac:dyDescent="0.25">
      <c r="A176" t="s">
        <v>241</v>
      </c>
    </row>
    <row r="177" spans="1:1" x14ac:dyDescent="0.25">
      <c r="A177" t="s">
        <v>242</v>
      </c>
    </row>
    <row r="178" spans="1:1" x14ac:dyDescent="0.25">
      <c r="A178" t="s">
        <v>243</v>
      </c>
    </row>
    <row r="179" spans="1:1" x14ac:dyDescent="0.25">
      <c r="A179" t="s">
        <v>244</v>
      </c>
    </row>
    <row r="180" spans="1:1" x14ac:dyDescent="0.25">
      <c r="A180" t="s">
        <v>245</v>
      </c>
    </row>
    <row r="181" spans="1:1" x14ac:dyDescent="0.25">
      <c r="A181" t="s">
        <v>246</v>
      </c>
    </row>
    <row r="182" spans="1:1" x14ac:dyDescent="0.25">
      <c r="A182" t="s">
        <v>247</v>
      </c>
    </row>
    <row r="183" spans="1:1" x14ac:dyDescent="0.25">
      <c r="A183" t="s">
        <v>248</v>
      </c>
    </row>
    <row r="184" spans="1:1" x14ac:dyDescent="0.25">
      <c r="A184" t="s">
        <v>249</v>
      </c>
    </row>
    <row r="185" spans="1:1" x14ac:dyDescent="0.25">
      <c r="A185" t="s">
        <v>250</v>
      </c>
    </row>
    <row r="186" spans="1:1" x14ac:dyDescent="0.25">
      <c r="A186" t="s">
        <v>251</v>
      </c>
    </row>
    <row r="187" spans="1:1" x14ac:dyDescent="0.25">
      <c r="A187" t="s">
        <v>252</v>
      </c>
    </row>
    <row r="188" spans="1:1" x14ac:dyDescent="0.25">
      <c r="A188" t="s">
        <v>253</v>
      </c>
    </row>
    <row r="189" spans="1:1" x14ac:dyDescent="0.25">
      <c r="A189" t="s">
        <v>254</v>
      </c>
    </row>
    <row r="190" spans="1:1" x14ac:dyDescent="0.25">
      <c r="A190" t="s">
        <v>255</v>
      </c>
    </row>
    <row r="191" spans="1:1" x14ac:dyDescent="0.25">
      <c r="A191" t="s">
        <v>256</v>
      </c>
    </row>
    <row r="192" spans="1:1" x14ac:dyDescent="0.25">
      <c r="A192" t="s">
        <v>257</v>
      </c>
    </row>
    <row r="193" spans="1:1" x14ac:dyDescent="0.25">
      <c r="A193" t="s">
        <v>258</v>
      </c>
    </row>
    <row r="194" spans="1:1" x14ac:dyDescent="0.25">
      <c r="A194" t="s">
        <v>259</v>
      </c>
    </row>
    <row r="195" spans="1:1" x14ac:dyDescent="0.25">
      <c r="A195" t="s">
        <v>260</v>
      </c>
    </row>
    <row r="196" spans="1:1" x14ac:dyDescent="0.25">
      <c r="A196" t="s">
        <v>261</v>
      </c>
    </row>
    <row r="197" spans="1:1" x14ac:dyDescent="0.25">
      <c r="A197" t="s">
        <v>262</v>
      </c>
    </row>
    <row r="198" spans="1:1" x14ac:dyDescent="0.25">
      <c r="A198" t="s">
        <v>263</v>
      </c>
    </row>
    <row r="199" spans="1:1" x14ac:dyDescent="0.25">
      <c r="A199" t="s">
        <v>264</v>
      </c>
    </row>
    <row r="200" spans="1:1" x14ac:dyDescent="0.25">
      <c r="A200" t="s">
        <v>265</v>
      </c>
    </row>
    <row r="201" spans="1:1" x14ac:dyDescent="0.25">
      <c r="A201" t="s">
        <v>266</v>
      </c>
    </row>
    <row r="202" spans="1:1" x14ac:dyDescent="0.25">
      <c r="A202" t="s">
        <v>267</v>
      </c>
    </row>
    <row r="203" spans="1:1" x14ac:dyDescent="0.25">
      <c r="A203" t="s">
        <v>268</v>
      </c>
    </row>
    <row r="204" spans="1:1" x14ac:dyDescent="0.25">
      <c r="A204" t="s">
        <v>269</v>
      </c>
    </row>
    <row r="205" spans="1:1" x14ac:dyDescent="0.25">
      <c r="A205" t="s">
        <v>270</v>
      </c>
    </row>
    <row r="206" spans="1:1" x14ac:dyDescent="0.25">
      <c r="A206" t="s">
        <v>271</v>
      </c>
    </row>
    <row r="207" spans="1:1" x14ac:dyDescent="0.25">
      <c r="A207" t="s">
        <v>272</v>
      </c>
    </row>
    <row r="208" spans="1:1" x14ac:dyDescent="0.25">
      <c r="A208" t="s">
        <v>273</v>
      </c>
    </row>
    <row r="209" spans="1:1" x14ac:dyDescent="0.25">
      <c r="A209" t="s">
        <v>274</v>
      </c>
    </row>
    <row r="210" spans="1:1" x14ac:dyDescent="0.25">
      <c r="A210" t="s">
        <v>275</v>
      </c>
    </row>
    <row r="211" spans="1:1" x14ac:dyDescent="0.25">
      <c r="A211" t="s">
        <v>276</v>
      </c>
    </row>
    <row r="212" spans="1:1" x14ac:dyDescent="0.25">
      <c r="A212" t="s">
        <v>277</v>
      </c>
    </row>
    <row r="213" spans="1:1" x14ac:dyDescent="0.25">
      <c r="A213" t="s">
        <v>278</v>
      </c>
    </row>
    <row r="214" spans="1:1" x14ac:dyDescent="0.25">
      <c r="A214" t="s">
        <v>279</v>
      </c>
    </row>
    <row r="215" spans="1:1" x14ac:dyDescent="0.25">
      <c r="A215" t="s">
        <v>280</v>
      </c>
    </row>
    <row r="216" spans="1:1" x14ac:dyDescent="0.25">
      <c r="A216" t="s">
        <v>281</v>
      </c>
    </row>
    <row r="217" spans="1:1" x14ac:dyDescent="0.25">
      <c r="A217" t="s">
        <v>282</v>
      </c>
    </row>
    <row r="218" spans="1:1" x14ac:dyDescent="0.25">
      <c r="A218" t="s">
        <v>283</v>
      </c>
    </row>
    <row r="219" spans="1:1" x14ac:dyDescent="0.25">
      <c r="A219" t="s">
        <v>284</v>
      </c>
    </row>
    <row r="220" spans="1:1" x14ac:dyDescent="0.25">
      <c r="A220" t="s">
        <v>285</v>
      </c>
    </row>
    <row r="221" spans="1:1" x14ac:dyDescent="0.25">
      <c r="A221" t="s">
        <v>286</v>
      </c>
    </row>
    <row r="222" spans="1:1" x14ac:dyDescent="0.25">
      <c r="A222" t="s">
        <v>287</v>
      </c>
    </row>
    <row r="223" spans="1:1" x14ac:dyDescent="0.25">
      <c r="A223" t="s">
        <v>288</v>
      </c>
    </row>
    <row r="224" spans="1:1" x14ac:dyDescent="0.25">
      <c r="A224" t="s">
        <v>289</v>
      </c>
    </row>
    <row r="225" spans="1:1" x14ac:dyDescent="0.25">
      <c r="A225" t="s">
        <v>290</v>
      </c>
    </row>
    <row r="226" spans="1:1" x14ac:dyDescent="0.25">
      <c r="A226" t="s">
        <v>291</v>
      </c>
    </row>
    <row r="227" spans="1:1" x14ac:dyDescent="0.25">
      <c r="A227" t="s">
        <v>292</v>
      </c>
    </row>
    <row r="228" spans="1:1" x14ac:dyDescent="0.25">
      <c r="A228" t="s">
        <v>293</v>
      </c>
    </row>
    <row r="229" spans="1:1" x14ac:dyDescent="0.25">
      <c r="A229" t="s">
        <v>294</v>
      </c>
    </row>
    <row r="230" spans="1:1" x14ac:dyDescent="0.25">
      <c r="A230" t="s">
        <v>295</v>
      </c>
    </row>
    <row r="231" spans="1:1" x14ac:dyDescent="0.25">
      <c r="A231" t="s">
        <v>296</v>
      </c>
    </row>
    <row r="232" spans="1:1" x14ac:dyDescent="0.25">
      <c r="A232" t="s">
        <v>297</v>
      </c>
    </row>
    <row r="233" spans="1:1" x14ac:dyDescent="0.25">
      <c r="A233" t="s">
        <v>298</v>
      </c>
    </row>
    <row r="234" spans="1:1" x14ac:dyDescent="0.25">
      <c r="A234" t="s">
        <v>299</v>
      </c>
    </row>
    <row r="235" spans="1:1" x14ac:dyDescent="0.25">
      <c r="A235" t="s">
        <v>300</v>
      </c>
    </row>
    <row r="236" spans="1:1" x14ac:dyDescent="0.25">
      <c r="A236" t="s">
        <v>301</v>
      </c>
    </row>
    <row r="237" spans="1:1" x14ac:dyDescent="0.25">
      <c r="A237" t="s">
        <v>302</v>
      </c>
    </row>
    <row r="238" spans="1:1" x14ac:dyDescent="0.25">
      <c r="A238" t="s">
        <v>303</v>
      </c>
    </row>
    <row r="239" spans="1:1" x14ac:dyDescent="0.25">
      <c r="A239" t="s">
        <v>304</v>
      </c>
    </row>
    <row r="240" spans="1:1" x14ac:dyDescent="0.25">
      <c r="A240" t="s">
        <v>305</v>
      </c>
    </row>
    <row r="241" spans="1:1" x14ac:dyDescent="0.25">
      <c r="A241" t="s">
        <v>306</v>
      </c>
    </row>
    <row r="242" spans="1:1" x14ac:dyDescent="0.25">
      <c r="A242" t="s">
        <v>307</v>
      </c>
    </row>
    <row r="243" spans="1:1" x14ac:dyDescent="0.25">
      <c r="A243" t="s">
        <v>308</v>
      </c>
    </row>
    <row r="244" spans="1:1" x14ac:dyDescent="0.25">
      <c r="A244" t="s">
        <v>309</v>
      </c>
    </row>
    <row r="245" spans="1:1" x14ac:dyDescent="0.25">
      <c r="A245" t="s">
        <v>310</v>
      </c>
    </row>
    <row r="246" spans="1:1" x14ac:dyDescent="0.25">
      <c r="A246" t="s">
        <v>311</v>
      </c>
    </row>
    <row r="247" spans="1:1" x14ac:dyDescent="0.25">
      <c r="A247" t="s">
        <v>312</v>
      </c>
    </row>
    <row r="248" spans="1:1" x14ac:dyDescent="0.25">
      <c r="A248" t="s">
        <v>313</v>
      </c>
    </row>
    <row r="249" spans="1:1" x14ac:dyDescent="0.25">
      <c r="A249" t="s">
        <v>314</v>
      </c>
    </row>
    <row r="250" spans="1:1" x14ac:dyDescent="0.25">
      <c r="A250" t="s">
        <v>315</v>
      </c>
    </row>
    <row r="251" spans="1:1" x14ac:dyDescent="0.25">
      <c r="A251" t="s">
        <v>316</v>
      </c>
    </row>
    <row r="252" spans="1:1" x14ac:dyDescent="0.25">
      <c r="A252" t="s">
        <v>317</v>
      </c>
    </row>
    <row r="253" spans="1:1" x14ac:dyDescent="0.25">
      <c r="A253" t="s">
        <v>318</v>
      </c>
    </row>
    <row r="254" spans="1:1" x14ac:dyDescent="0.25">
      <c r="A254" t="s">
        <v>319</v>
      </c>
    </row>
    <row r="255" spans="1:1" x14ac:dyDescent="0.25">
      <c r="A255" t="s">
        <v>320</v>
      </c>
    </row>
    <row r="256" spans="1:1" x14ac:dyDescent="0.25">
      <c r="A256" t="s">
        <v>321</v>
      </c>
    </row>
    <row r="257" spans="1:1" x14ac:dyDescent="0.25">
      <c r="A257" t="s">
        <v>322</v>
      </c>
    </row>
    <row r="258" spans="1:1" x14ac:dyDescent="0.25">
      <c r="A258" t="s">
        <v>323</v>
      </c>
    </row>
    <row r="259" spans="1:1" x14ac:dyDescent="0.25">
      <c r="A259" t="s">
        <v>324</v>
      </c>
    </row>
    <row r="260" spans="1:1" x14ac:dyDescent="0.25">
      <c r="A260" t="s">
        <v>325</v>
      </c>
    </row>
    <row r="261" spans="1:1" x14ac:dyDescent="0.25">
      <c r="A261" t="s">
        <v>326</v>
      </c>
    </row>
    <row r="262" spans="1:1" x14ac:dyDescent="0.25">
      <c r="A262" t="s">
        <v>327</v>
      </c>
    </row>
    <row r="263" spans="1:1" x14ac:dyDescent="0.25">
      <c r="A263" t="s">
        <v>328</v>
      </c>
    </row>
    <row r="264" spans="1:1" x14ac:dyDescent="0.25">
      <c r="A264" t="s">
        <v>329</v>
      </c>
    </row>
    <row r="265" spans="1:1" x14ac:dyDescent="0.25">
      <c r="A265" t="s">
        <v>330</v>
      </c>
    </row>
    <row r="266" spans="1:1" x14ac:dyDescent="0.25">
      <c r="A266" t="s">
        <v>331</v>
      </c>
    </row>
    <row r="267" spans="1:1" x14ac:dyDescent="0.25">
      <c r="A267" t="s">
        <v>332</v>
      </c>
    </row>
    <row r="268" spans="1:1" x14ac:dyDescent="0.25">
      <c r="A268" t="s">
        <v>333</v>
      </c>
    </row>
    <row r="269" spans="1:1" x14ac:dyDescent="0.25">
      <c r="A269" t="s">
        <v>334</v>
      </c>
    </row>
    <row r="270" spans="1:1" x14ac:dyDescent="0.25">
      <c r="A270" t="s">
        <v>335</v>
      </c>
    </row>
    <row r="271" spans="1:1" x14ac:dyDescent="0.25">
      <c r="A271" t="s">
        <v>336</v>
      </c>
    </row>
    <row r="272" spans="1:1" x14ac:dyDescent="0.25">
      <c r="A272" t="s">
        <v>337</v>
      </c>
    </row>
    <row r="273" spans="1:1" x14ac:dyDescent="0.25">
      <c r="A273" t="s">
        <v>338</v>
      </c>
    </row>
    <row r="274" spans="1:1" x14ac:dyDescent="0.25">
      <c r="A274" t="s">
        <v>339</v>
      </c>
    </row>
    <row r="275" spans="1:1" x14ac:dyDescent="0.25">
      <c r="A275" t="s">
        <v>340</v>
      </c>
    </row>
    <row r="276" spans="1:1" x14ac:dyDescent="0.25">
      <c r="A276" t="s">
        <v>341</v>
      </c>
    </row>
    <row r="277" spans="1:1" x14ac:dyDescent="0.25">
      <c r="A277" t="s">
        <v>342</v>
      </c>
    </row>
    <row r="278" spans="1:1" x14ac:dyDescent="0.25">
      <c r="A278" t="s">
        <v>343</v>
      </c>
    </row>
    <row r="279" spans="1:1" x14ac:dyDescent="0.25">
      <c r="A279" t="s">
        <v>344</v>
      </c>
    </row>
    <row r="280" spans="1:1" x14ac:dyDescent="0.25">
      <c r="A280" t="s">
        <v>345</v>
      </c>
    </row>
    <row r="281" spans="1:1" x14ac:dyDescent="0.25">
      <c r="A281" t="s">
        <v>346</v>
      </c>
    </row>
    <row r="282" spans="1:1" x14ac:dyDescent="0.25">
      <c r="A282" t="s">
        <v>347</v>
      </c>
    </row>
    <row r="283" spans="1:1" x14ac:dyDescent="0.25">
      <c r="A283" t="s">
        <v>348</v>
      </c>
    </row>
    <row r="284" spans="1:1" x14ac:dyDescent="0.25">
      <c r="A284" t="s">
        <v>349</v>
      </c>
    </row>
    <row r="285" spans="1:1" x14ac:dyDescent="0.25">
      <c r="A285" t="s">
        <v>350</v>
      </c>
    </row>
    <row r="286" spans="1:1" x14ac:dyDescent="0.25">
      <c r="A286" t="s">
        <v>351</v>
      </c>
    </row>
    <row r="287" spans="1:1" x14ac:dyDescent="0.25">
      <c r="A287" t="s">
        <v>352</v>
      </c>
    </row>
    <row r="288" spans="1:1" x14ac:dyDescent="0.25">
      <c r="A288" t="s">
        <v>353</v>
      </c>
    </row>
    <row r="289" spans="1:1" x14ac:dyDescent="0.25">
      <c r="A289" t="s">
        <v>354</v>
      </c>
    </row>
    <row r="290" spans="1:1" x14ac:dyDescent="0.25">
      <c r="A290" t="s">
        <v>355</v>
      </c>
    </row>
    <row r="291" spans="1:1" x14ac:dyDescent="0.25">
      <c r="A291" t="s">
        <v>356</v>
      </c>
    </row>
    <row r="292" spans="1:1" x14ac:dyDescent="0.25">
      <c r="A292" t="s">
        <v>357</v>
      </c>
    </row>
    <row r="293" spans="1:1" x14ac:dyDescent="0.25">
      <c r="A293" t="s">
        <v>358</v>
      </c>
    </row>
    <row r="294" spans="1:1" x14ac:dyDescent="0.25">
      <c r="A294" t="s">
        <v>359</v>
      </c>
    </row>
    <row r="295" spans="1:1" x14ac:dyDescent="0.25">
      <c r="A295" t="s">
        <v>360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34998626667073579"/>
  </sheetPr>
  <dimension ref="A1:N156"/>
  <sheetViews>
    <sheetView showGridLines="0" topLeftCell="A30" zoomScaleNormal="100" workbookViewId="0">
      <selection activeCell="L143" sqref="L143"/>
    </sheetView>
  </sheetViews>
  <sheetFormatPr defaultColWidth="9.140625" defaultRowHeight="15" x14ac:dyDescent="0.25"/>
  <cols>
    <col min="1" max="1" width="4.140625" customWidth="1"/>
    <col min="2" max="2" width="36" customWidth="1"/>
    <col min="3" max="3" width="25.140625" customWidth="1"/>
    <col min="4" max="4" width="12.7109375" style="41" customWidth="1"/>
    <col min="5" max="5" width="12.42578125" style="41" customWidth="1"/>
    <col min="6" max="6" width="12" style="41" customWidth="1"/>
    <col min="7" max="10" width="10.42578125" style="41" bestFit="1" customWidth="1"/>
    <col min="11" max="11" width="10.28515625" style="41" customWidth="1"/>
    <col min="12" max="12" width="10.7109375" style="41" bestFit="1" customWidth="1"/>
    <col min="13" max="13" width="11.140625" style="41" customWidth="1"/>
    <col min="14" max="14" width="20.7109375" customWidth="1"/>
  </cols>
  <sheetData>
    <row r="1" spans="1:14" ht="9" customHeight="1" x14ac:dyDescent="0.25">
      <c r="A1" s="185"/>
      <c r="B1" s="48"/>
      <c r="C1" s="186"/>
      <c r="N1" s="48"/>
    </row>
    <row r="2" spans="1:14" ht="18.75" x14ac:dyDescent="0.25">
      <c r="A2" s="205" t="s">
        <v>25</v>
      </c>
      <c r="B2" s="49"/>
      <c r="C2" s="50"/>
      <c r="N2" s="48"/>
    </row>
    <row r="3" spans="1:14" ht="15.75" x14ac:dyDescent="0.25">
      <c r="A3" s="206" t="s">
        <v>59</v>
      </c>
      <c r="B3" s="207"/>
      <c r="C3" s="50"/>
      <c r="N3" s="48"/>
    </row>
    <row r="4" spans="1:14" ht="6" customHeight="1" x14ac:dyDescent="0.25">
      <c r="A4" s="50"/>
      <c r="B4" s="54"/>
      <c r="C4" s="54"/>
    </row>
    <row r="5" spans="1:14" ht="15.75" x14ac:dyDescent="0.25">
      <c r="A5" s="208"/>
      <c r="B5" s="56" t="s">
        <v>448</v>
      </c>
      <c r="C5" s="50"/>
      <c r="N5" s="48"/>
    </row>
    <row r="6" spans="1:14" ht="8.25" customHeight="1" thickBot="1" x14ac:dyDescent="0.3">
      <c r="A6" s="49"/>
      <c r="B6" s="49"/>
      <c r="C6" s="50"/>
      <c r="N6" s="48"/>
    </row>
    <row r="7" spans="1:14" ht="15.75" thickBot="1" x14ac:dyDescent="0.3">
      <c r="A7" s="55" t="s">
        <v>24</v>
      </c>
      <c r="B7" s="209" t="s">
        <v>26</v>
      </c>
      <c r="C7" s="210" t="s">
        <v>21</v>
      </c>
      <c r="D7" s="801"/>
      <c r="E7" s="801"/>
      <c r="F7" s="801"/>
      <c r="G7" s="801"/>
      <c r="H7" s="801"/>
      <c r="I7" s="801"/>
      <c r="J7" s="801"/>
      <c r="K7" s="801"/>
      <c r="L7" s="798"/>
      <c r="M7" s="798"/>
      <c r="N7" s="802"/>
    </row>
    <row r="8" spans="1:14" ht="15.75" thickBot="1" x14ac:dyDescent="0.3">
      <c r="A8" s="558" t="s">
        <v>533</v>
      </c>
      <c r="B8" s="559"/>
      <c r="C8" s="559"/>
      <c r="D8" s="559"/>
      <c r="E8" s="559"/>
      <c r="F8" s="559"/>
      <c r="G8" s="559"/>
      <c r="H8" s="559"/>
      <c r="I8" s="559"/>
      <c r="J8" s="559"/>
      <c r="K8" s="559"/>
      <c r="L8" s="560"/>
      <c r="M8" s="560"/>
      <c r="N8" s="561"/>
    </row>
    <row r="9" spans="1:14" x14ac:dyDescent="0.25">
      <c r="A9" s="668" t="s">
        <v>39</v>
      </c>
      <c r="B9" s="619" t="s">
        <v>5</v>
      </c>
      <c r="C9" s="620"/>
      <c r="D9" s="57">
        <v>2008</v>
      </c>
      <c r="E9" s="57">
        <v>2009</v>
      </c>
      <c r="F9" s="57">
        <v>2010</v>
      </c>
      <c r="G9" s="57">
        <v>2011</v>
      </c>
      <c r="H9" s="57">
        <v>2012</v>
      </c>
      <c r="I9" s="57">
        <v>2013</v>
      </c>
      <c r="J9" s="57">
        <v>2014</v>
      </c>
      <c r="K9" s="57">
        <v>2015</v>
      </c>
      <c r="L9" s="376">
        <v>2017</v>
      </c>
      <c r="M9" s="376">
        <v>2018</v>
      </c>
      <c r="N9" s="58" t="s">
        <v>372</v>
      </c>
    </row>
    <row r="10" spans="1:14" x14ac:dyDescent="0.25">
      <c r="A10" s="669"/>
      <c r="B10" s="657" t="s">
        <v>537</v>
      </c>
      <c r="C10" s="59" t="s">
        <v>56</v>
      </c>
      <c r="D10" s="211">
        <v>622050</v>
      </c>
      <c r="E10" s="211">
        <v>621320</v>
      </c>
      <c r="F10" s="211">
        <v>620800</v>
      </c>
      <c r="G10" s="211">
        <v>619700</v>
      </c>
      <c r="H10" s="211">
        <v>618138</v>
      </c>
      <c r="I10" s="211">
        <v>616167</v>
      </c>
      <c r="J10" s="211">
        <v>614919</v>
      </c>
      <c r="K10" s="211">
        <v>614389</v>
      </c>
      <c r="L10" s="428">
        <v>617538</v>
      </c>
      <c r="M10" s="433">
        <v>621084</v>
      </c>
      <c r="N10" s="604" t="s">
        <v>373</v>
      </c>
    </row>
    <row r="11" spans="1:14" x14ac:dyDescent="0.25">
      <c r="A11" s="669"/>
      <c r="B11" s="658"/>
      <c r="C11" s="59" t="s">
        <v>57</v>
      </c>
      <c r="D11" s="211">
        <v>716390</v>
      </c>
      <c r="E11" s="211">
        <v>714420</v>
      </c>
      <c r="F11" s="211">
        <v>712490</v>
      </c>
      <c r="G11" s="211">
        <v>709960</v>
      </c>
      <c r="H11" s="211">
        <v>707079</v>
      </c>
      <c r="I11" s="211">
        <v>704007</v>
      </c>
      <c r="J11" s="211">
        <v>700900</v>
      </c>
      <c r="K11" s="211">
        <v>698882</v>
      </c>
      <c r="L11" s="428">
        <v>698097</v>
      </c>
      <c r="M11" s="433">
        <v>698049</v>
      </c>
      <c r="N11" s="604"/>
    </row>
    <row r="12" spans="1:14" x14ac:dyDescent="0.25">
      <c r="A12" s="669"/>
      <c r="B12" s="658"/>
      <c r="C12" s="61" t="s">
        <v>0</v>
      </c>
      <c r="D12" s="212">
        <f>SUM(D10:D11)</f>
        <v>1338440</v>
      </c>
      <c r="E12" s="212">
        <f>SUM(E10:E11)</f>
        <v>1335740</v>
      </c>
      <c r="F12" s="212">
        <f t="shared" ref="F12:K12" si="0">SUM(F10:F11)</f>
        <v>1333290</v>
      </c>
      <c r="G12" s="212">
        <f t="shared" si="0"/>
        <v>1329660</v>
      </c>
      <c r="H12" s="212">
        <f t="shared" si="0"/>
        <v>1325217</v>
      </c>
      <c r="I12" s="212">
        <f t="shared" si="0"/>
        <v>1320174</v>
      </c>
      <c r="J12" s="212">
        <f t="shared" si="0"/>
        <v>1315819</v>
      </c>
      <c r="K12" s="212">
        <f t="shared" si="0"/>
        <v>1313271</v>
      </c>
      <c r="L12" s="429">
        <v>1315635</v>
      </c>
      <c r="M12" s="434">
        <v>1319133</v>
      </c>
      <c r="N12" s="604"/>
    </row>
    <row r="13" spans="1:14" ht="23.25" thickBot="1" x14ac:dyDescent="0.3">
      <c r="A13" s="670"/>
      <c r="B13" s="803"/>
      <c r="C13" s="62" t="s">
        <v>928</v>
      </c>
      <c r="D13" s="213">
        <v>906360</v>
      </c>
      <c r="E13" s="213">
        <v>903250</v>
      </c>
      <c r="F13" s="213">
        <v>899210</v>
      </c>
      <c r="G13" s="213">
        <v>893550</v>
      </c>
      <c r="H13" s="213">
        <v>884990</v>
      </c>
      <c r="I13" s="213">
        <v>875302</v>
      </c>
      <c r="J13" s="213">
        <v>866008</v>
      </c>
      <c r="K13" s="213">
        <v>857323</v>
      </c>
      <c r="L13" s="430">
        <v>847552</v>
      </c>
      <c r="M13" s="430"/>
      <c r="N13" s="725"/>
    </row>
    <row r="14" spans="1:14" ht="15" customHeight="1" x14ac:dyDescent="0.25">
      <c r="A14" s="668" t="s">
        <v>40</v>
      </c>
      <c r="B14" s="64" t="s">
        <v>907</v>
      </c>
      <c r="C14" s="65" t="s">
        <v>927</v>
      </c>
      <c r="D14" s="23"/>
      <c r="E14" s="23"/>
      <c r="F14" s="23"/>
      <c r="G14" s="23"/>
      <c r="H14" s="214">
        <v>243862</v>
      </c>
      <c r="I14" s="214">
        <v>243691</v>
      </c>
      <c r="J14" s="214">
        <v>243640</v>
      </c>
      <c r="K14" s="214">
        <v>244403</v>
      </c>
      <c r="L14" s="431">
        <v>249780</v>
      </c>
      <c r="M14" s="437"/>
      <c r="N14" s="727" t="s">
        <v>375</v>
      </c>
    </row>
    <row r="15" spans="1:14" x14ac:dyDescent="0.25">
      <c r="A15" s="669"/>
      <c r="B15" s="657" t="s">
        <v>1049</v>
      </c>
      <c r="C15" s="59" t="s">
        <v>929</v>
      </c>
      <c r="D15" s="23"/>
      <c r="E15" s="23"/>
      <c r="F15" s="23"/>
      <c r="G15" s="23"/>
      <c r="H15" s="215">
        <v>106742</v>
      </c>
      <c r="I15" s="215">
        <v>106209</v>
      </c>
      <c r="J15" s="215">
        <v>104814</v>
      </c>
      <c r="K15" s="215">
        <v>102965</v>
      </c>
      <c r="L15" s="428">
        <v>100639</v>
      </c>
      <c r="M15" s="428"/>
      <c r="N15" s="728"/>
    </row>
    <row r="16" spans="1:14" x14ac:dyDescent="0.25">
      <c r="A16" s="669"/>
      <c r="B16" s="658"/>
      <c r="C16" s="59" t="s">
        <v>930</v>
      </c>
      <c r="D16" s="23"/>
      <c r="E16" s="23"/>
      <c r="F16" s="23"/>
      <c r="G16" s="23"/>
      <c r="H16" s="215">
        <v>302586</v>
      </c>
      <c r="I16" s="215">
        <v>296173</v>
      </c>
      <c r="J16" s="215">
        <v>290555</v>
      </c>
      <c r="K16" s="215">
        <v>285155</v>
      </c>
      <c r="L16" s="429">
        <v>279137</v>
      </c>
      <c r="M16" s="436"/>
      <c r="N16" s="603"/>
    </row>
    <row r="17" spans="1:14" x14ac:dyDescent="0.25">
      <c r="A17" s="669"/>
      <c r="B17" s="658"/>
      <c r="C17" s="67" t="s">
        <v>931</v>
      </c>
      <c r="D17" s="211">
        <v>71600</v>
      </c>
      <c r="E17" s="211">
        <v>74570</v>
      </c>
      <c r="F17" s="211">
        <v>76440</v>
      </c>
      <c r="G17" s="211">
        <v>78060</v>
      </c>
      <c r="H17" s="211">
        <v>77966</v>
      </c>
      <c r="I17" s="211">
        <v>76129</v>
      </c>
      <c r="J17" s="211">
        <v>73673</v>
      </c>
      <c r="K17" s="211">
        <v>71714</v>
      </c>
      <c r="L17" s="428">
        <v>70189</v>
      </c>
      <c r="M17" s="433">
        <v>56242</v>
      </c>
      <c r="N17" s="604" t="s">
        <v>373</v>
      </c>
    </row>
    <row r="18" spans="1:14" x14ac:dyDescent="0.25">
      <c r="A18" s="669"/>
      <c r="B18" s="658"/>
      <c r="C18" s="67" t="s">
        <v>932</v>
      </c>
      <c r="D18" s="211">
        <v>61820</v>
      </c>
      <c r="E18" s="211">
        <v>62850</v>
      </c>
      <c r="F18" s="211">
        <v>64380</v>
      </c>
      <c r="G18" s="211">
        <v>65530</v>
      </c>
      <c r="H18" s="211">
        <v>67729</v>
      </c>
      <c r="I18" s="211">
        <v>70313</v>
      </c>
      <c r="J18" s="211">
        <v>73072</v>
      </c>
      <c r="K18" s="211">
        <v>74943</v>
      </c>
      <c r="L18" s="428">
        <v>76861</v>
      </c>
      <c r="M18" s="433">
        <v>75839</v>
      </c>
      <c r="N18" s="604"/>
    </row>
    <row r="19" spans="1:14" x14ac:dyDescent="0.25">
      <c r="A19" s="669"/>
      <c r="B19" s="658"/>
      <c r="C19" s="59" t="s">
        <v>933</v>
      </c>
      <c r="D19" s="211">
        <v>65000</v>
      </c>
      <c r="E19" s="211">
        <v>62260</v>
      </c>
      <c r="F19" s="211">
        <v>60810</v>
      </c>
      <c r="G19" s="211">
        <v>60500</v>
      </c>
      <c r="H19" s="211">
        <v>59913</v>
      </c>
      <c r="I19" s="211">
        <v>60377</v>
      </c>
      <c r="J19" s="211">
        <v>61283</v>
      </c>
      <c r="K19" s="211">
        <v>62939</v>
      </c>
      <c r="L19" s="428">
        <v>66559</v>
      </c>
      <c r="M19" s="433">
        <v>69351</v>
      </c>
      <c r="N19" s="604"/>
    </row>
    <row r="20" spans="1:14" x14ac:dyDescent="0.25">
      <c r="A20" s="669"/>
      <c r="B20" s="658"/>
      <c r="C20" s="59" t="s">
        <v>934</v>
      </c>
      <c r="D20" s="211">
        <v>93980</v>
      </c>
      <c r="E20" s="211">
        <v>87180</v>
      </c>
      <c r="F20" s="211">
        <v>79750</v>
      </c>
      <c r="G20" s="211">
        <v>73180</v>
      </c>
      <c r="H20" s="211">
        <v>68634</v>
      </c>
      <c r="I20" s="211">
        <v>64021</v>
      </c>
      <c r="J20" s="211">
        <v>61311</v>
      </c>
      <c r="K20" s="211">
        <v>59842</v>
      </c>
      <c r="L20" s="428">
        <v>59546</v>
      </c>
      <c r="M20" s="433">
        <v>60173</v>
      </c>
      <c r="N20" s="604"/>
    </row>
    <row r="21" spans="1:14" x14ac:dyDescent="0.25">
      <c r="A21" s="669"/>
      <c r="B21" s="658"/>
      <c r="C21" s="78" t="s">
        <v>935</v>
      </c>
      <c r="D21" s="216">
        <f t="shared" ref="D21:K21" si="1">SUM(D17:D20)</f>
        <v>292400</v>
      </c>
      <c r="E21" s="216">
        <f t="shared" si="1"/>
        <v>286860</v>
      </c>
      <c r="F21" s="216">
        <f t="shared" si="1"/>
        <v>281380</v>
      </c>
      <c r="G21" s="216">
        <f t="shared" si="1"/>
        <v>277270</v>
      </c>
      <c r="H21" s="216">
        <f t="shared" si="1"/>
        <v>274242</v>
      </c>
      <c r="I21" s="216">
        <f t="shared" si="1"/>
        <v>270840</v>
      </c>
      <c r="J21" s="216">
        <f t="shared" si="1"/>
        <v>269339</v>
      </c>
      <c r="K21" s="216">
        <f t="shared" si="1"/>
        <v>269438</v>
      </c>
      <c r="L21" s="432">
        <v>273155</v>
      </c>
      <c r="M21" s="429">
        <v>261605</v>
      </c>
      <c r="N21" s="605"/>
    </row>
    <row r="22" spans="1:14" ht="15.75" thickBot="1" x14ac:dyDescent="0.3">
      <c r="A22" s="670"/>
      <c r="B22" s="803"/>
      <c r="C22" s="62" t="s">
        <v>1014</v>
      </c>
      <c r="D22" s="23"/>
      <c r="E22" s="23"/>
      <c r="F22" s="23"/>
      <c r="G22" s="23"/>
      <c r="H22" s="217">
        <f>H14/H12</f>
        <v>0.18401665538549536</v>
      </c>
      <c r="I22" s="217">
        <f>I14/I12</f>
        <v>0.18459006161309038</v>
      </c>
      <c r="J22" s="217">
        <f>J14/J12</f>
        <v>0.18516224495922312</v>
      </c>
      <c r="K22" s="217">
        <f>K14/K12</f>
        <v>0.1861024876053762</v>
      </c>
      <c r="L22" s="74">
        <v>0.21</v>
      </c>
      <c r="M22" s="381"/>
      <c r="N22" s="75"/>
    </row>
    <row r="23" spans="1:14" ht="15" customHeight="1" x14ac:dyDescent="0.25">
      <c r="A23" s="668" t="s">
        <v>41</v>
      </c>
      <c r="B23" s="619" t="s">
        <v>1048</v>
      </c>
      <c r="C23" s="620"/>
      <c r="D23" s="817">
        <v>2000</v>
      </c>
      <c r="E23" s="818"/>
      <c r="F23" s="818"/>
      <c r="G23" s="819"/>
      <c r="H23" s="820">
        <v>2011</v>
      </c>
      <c r="I23" s="821"/>
      <c r="J23" s="821"/>
      <c r="K23" s="822"/>
      <c r="L23" s="372"/>
      <c r="M23" s="372"/>
      <c r="N23" s="603" t="s">
        <v>1043</v>
      </c>
    </row>
    <row r="24" spans="1:14" x14ac:dyDescent="0.25">
      <c r="A24" s="669"/>
      <c r="B24" s="657" t="s">
        <v>1082</v>
      </c>
      <c r="C24" s="59" t="s">
        <v>1045</v>
      </c>
      <c r="D24" s="804">
        <f>107828/D27</f>
        <v>0.5705487062807556</v>
      </c>
      <c r="E24" s="805"/>
      <c r="F24" s="805"/>
      <c r="G24" s="806"/>
      <c r="H24" s="804">
        <f>86001/H27</f>
        <v>0.5689100867908552</v>
      </c>
      <c r="I24" s="805"/>
      <c r="J24" s="805"/>
      <c r="K24" s="806"/>
      <c r="L24" s="807" t="s">
        <v>1111</v>
      </c>
      <c r="M24" s="808"/>
      <c r="N24" s="604"/>
    </row>
    <row r="25" spans="1:14" x14ac:dyDescent="0.25">
      <c r="A25" s="669"/>
      <c r="B25" s="658"/>
      <c r="C25" s="59" t="s">
        <v>1046</v>
      </c>
      <c r="D25" s="804">
        <f>62530/D27</f>
        <v>0.33086406688184561</v>
      </c>
      <c r="E25" s="805"/>
      <c r="F25" s="805"/>
      <c r="G25" s="806"/>
      <c r="H25" s="804">
        <f>50341/H27</f>
        <v>0.33301360076206604</v>
      </c>
      <c r="I25" s="805"/>
      <c r="J25" s="805"/>
      <c r="K25" s="806"/>
      <c r="L25" s="438"/>
      <c r="M25" s="438"/>
      <c r="N25" s="604"/>
    </row>
    <row r="26" spans="1:14" ht="22.5" x14ac:dyDescent="0.25">
      <c r="A26" s="669"/>
      <c r="B26" s="658"/>
      <c r="C26" s="59" t="s">
        <v>1047</v>
      </c>
      <c r="D26" s="804">
        <f>18632/D27</f>
        <v>9.8587226837398803E-2</v>
      </c>
      <c r="E26" s="805"/>
      <c r="F26" s="805"/>
      <c r="G26" s="806"/>
      <c r="H26" s="804">
        <f>14826/H27</f>
        <v>9.8076312447078748E-2</v>
      </c>
      <c r="I26" s="805"/>
      <c r="J26" s="805"/>
      <c r="K26" s="806"/>
      <c r="L26" s="438"/>
      <c r="M26" s="438"/>
      <c r="N26" s="604"/>
    </row>
    <row r="27" spans="1:14" ht="15.75" thickBot="1" x14ac:dyDescent="0.3">
      <c r="A27" s="670"/>
      <c r="B27" s="659"/>
      <c r="C27" s="72" t="s">
        <v>479</v>
      </c>
      <c r="D27" s="809">
        <v>188990</v>
      </c>
      <c r="E27" s="810"/>
      <c r="F27" s="810"/>
      <c r="G27" s="811"/>
      <c r="H27" s="812">
        <v>151168</v>
      </c>
      <c r="I27" s="813"/>
      <c r="J27" s="813"/>
      <c r="K27" s="814"/>
      <c r="L27" s="439"/>
      <c r="M27" s="439"/>
      <c r="N27" s="725"/>
    </row>
    <row r="28" spans="1:14" x14ac:dyDescent="0.25">
      <c r="A28" s="668" t="s">
        <v>42</v>
      </c>
      <c r="B28" s="165" t="s">
        <v>7</v>
      </c>
      <c r="C28" s="84"/>
      <c r="D28" s="218">
        <v>2008</v>
      </c>
      <c r="E28" s="218">
        <v>2009</v>
      </c>
      <c r="F28" s="218">
        <v>2010</v>
      </c>
      <c r="G28" s="218">
        <v>2011</v>
      </c>
      <c r="H28" s="218">
        <v>2012</v>
      </c>
      <c r="I28" s="218">
        <v>2013</v>
      </c>
      <c r="J28" s="218">
        <v>2014</v>
      </c>
      <c r="K28" s="218">
        <v>2015</v>
      </c>
      <c r="L28" s="418">
        <v>2017</v>
      </c>
      <c r="M28" s="418">
        <v>2018</v>
      </c>
      <c r="N28" s="603" t="s">
        <v>491</v>
      </c>
    </row>
    <row r="29" spans="1:14" ht="34.5" thickBot="1" x14ac:dyDescent="0.3">
      <c r="A29" s="670"/>
      <c r="B29" s="77" t="s">
        <v>544</v>
      </c>
      <c r="C29" s="78" t="s">
        <v>962</v>
      </c>
      <c r="D29" s="219">
        <v>47.67201</v>
      </c>
      <c r="E29" s="219">
        <v>47.881540000000001</v>
      </c>
      <c r="F29" s="219">
        <v>48.273479999999999</v>
      </c>
      <c r="G29" s="219">
        <v>48.806449999999998</v>
      </c>
      <c r="H29" s="219">
        <v>49.743729999999999</v>
      </c>
      <c r="I29" s="219">
        <v>50.82497</v>
      </c>
      <c r="J29" s="219">
        <v>51.940739999999998</v>
      </c>
      <c r="K29" s="219">
        <v>53.182760000000002</v>
      </c>
      <c r="L29" s="419">
        <v>55.2</v>
      </c>
      <c r="M29" s="419">
        <v>56</v>
      </c>
      <c r="N29" s="605"/>
    </row>
    <row r="30" spans="1:14" x14ac:dyDescent="0.25">
      <c r="A30" s="668" t="s">
        <v>43</v>
      </c>
      <c r="B30" s="619" t="s">
        <v>8</v>
      </c>
      <c r="C30" s="620"/>
      <c r="D30" s="80">
        <v>2008</v>
      </c>
      <c r="E30" s="80">
        <v>2009</v>
      </c>
      <c r="F30" s="80">
        <v>2010</v>
      </c>
      <c r="G30" s="80">
        <v>2011</v>
      </c>
      <c r="H30" s="80">
        <v>2012</v>
      </c>
      <c r="I30" s="80">
        <v>2013</v>
      </c>
      <c r="J30" s="80">
        <v>2014</v>
      </c>
      <c r="K30" s="80">
        <v>2015</v>
      </c>
      <c r="L30" s="412">
        <v>2017</v>
      </c>
      <c r="M30" s="412"/>
      <c r="N30" s="726" t="s">
        <v>397</v>
      </c>
    </row>
    <row r="31" spans="1:14" ht="22.5" x14ac:dyDescent="0.25">
      <c r="A31" s="669"/>
      <c r="B31" s="637" t="s">
        <v>523</v>
      </c>
      <c r="C31" s="59" t="s">
        <v>401</v>
      </c>
      <c r="D31" s="220">
        <v>35234</v>
      </c>
      <c r="E31" s="220">
        <v>41168</v>
      </c>
      <c r="F31" s="220">
        <v>40201</v>
      </c>
      <c r="G31" s="220">
        <v>39846</v>
      </c>
      <c r="H31" s="220">
        <v>38633</v>
      </c>
      <c r="I31" s="220">
        <v>32245</v>
      </c>
      <c r="J31" s="220">
        <v>40392</v>
      </c>
      <c r="K31" s="469"/>
      <c r="L31" s="428">
        <v>17616</v>
      </c>
      <c r="M31" s="472"/>
      <c r="N31" s="604"/>
    </row>
    <row r="32" spans="1:14" ht="22.5" x14ac:dyDescent="0.25">
      <c r="A32" s="669"/>
      <c r="B32" s="815"/>
      <c r="C32" s="59" t="s">
        <v>400</v>
      </c>
      <c r="D32" s="220">
        <v>35969</v>
      </c>
      <c r="E32" s="220">
        <v>41942</v>
      </c>
      <c r="F32" s="220">
        <v>42685</v>
      </c>
      <c r="G32" s="220">
        <v>42351</v>
      </c>
      <c r="H32" s="220">
        <v>42315</v>
      </c>
      <c r="I32" s="220">
        <v>34887</v>
      </c>
      <c r="J32" s="220">
        <v>41125</v>
      </c>
      <c r="K32" s="428"/>
      <c r="L32" s="428">
        <v>12358</v>
      </c>
      <c r="M32" s="472"/>
      <c r="N32" s="604"/>
    </row>
    <row r="33" spans="1:14" ht="15.75" thickBot="1" x14ac:dyDescent="0.3">
      <c r="A33" s="670"/>
      <c r="B33" s="816"/>
      <c r="C33" s="81" t="s">
        <v>399</v>
      </c>
      <c r="D33" s="221">
        <f>D31-D32</f>
        <v>-735</v>
      </c>
      <c r="E33" s="221">
        <f t="shared" ref="E33:J33" si="2">E31-E32</f>
        <v>-774</v>
      </c>
      <c r="F33" s="221">
        <f t="shared" si="2"/>
        <v>-2484</v>
      </c>
      <c r="G33" s="221">
        <f t="shared" si="2"/>
        <v>-2505</v>
      </c>
      <c r="H33" s="221">
        <f t="shared" si="2"/>
        <v>-3682</v>
      </c>
      <c r="I33" s="221">
        <f t="shared" si="2"/>
        <v>-2642</v>
      </c>
      <c r="J33" s="221">
        <f t="shared" si="2"/>
        <v>-733</v>
      </c>
      <c r="K33" s="470"/>
      <c r="L33" s="470">
        <v>5258</v>
      </c>
      <c r="M33" s="473"/>
      <c r="N33" s="725"/>
    </row>
    <row r="34" spans="1:14" x14ac:dyDescent="0.25">
      <c r="A34" s="668" t="s">
        <v>376</v>
      </c>
      <c r="B34" s="83" t="s">
        <v>450</v>
      </c>
      <c r="C34" s="84" t="s">
        <v>538</v>
      </c>
      <c r="D34" s="222">
        <v>1454166515.4100001</v>
      </c>
      <c r="E34" s="222">
        <v>1291813160.6900001</v>
      </c>
      <c r="F34" s="222">
        <v>1270092071.1199999</v>
      </c>
      <c r="G34" s="222">
        <v>1323985456.3800001</v>
      </c>
      <c r="H34" s="222">
        <v>1411231409.3299999</v>
      </c>
      <c r="I34" s="222">
        <v>1477037310.6299999</v>
      </c>
      <c r="J34" s="222">
        <v>1500875687.77</v>
      </c>
      <c r="K34" s="471"/>
      <c r="L34" s="478">
        <v>1762391900</v>
      </c>
      <c r="M34" s="474"/>
      <c r="N34" s="603" t="s">
        <v>398</v>
      </c>
    </row>
    <row r="35" spans="1:14" ht="15.75" thickBot="1" x14ac:dyDescent="0.3">
      <c r="A35" s="670"/>
      <c r="B35" s="85" t="s">
        <v>451</v>
      </c>
      <c r="C35" s="72" t="s">
        <v>539</v>
      </c>
      <c r="D35" s="86">
        <f>D34/D12</f>
        <v>1086.4637304698008</v>
      </c>
      <c r="E35" s="86">
        <f t="shared" ref="E35:J35" si="3">E34/E12</f>
        <v>967.114229333553</v>
      </c>
      <c r="F35" s="86">
        <f t="shared" si="3"/>
        <v>952.60001284041721</v>
      </c>
      <c r="G35" s="86">
        <f t="shared" si="3"/>
        <v>995.73233486756021</v>
      </c>
      <c r="H35" s="86">
        <f t="shared" si="3"/>
        <v>1064.9059054705758</v>
      </c>
      <c r="I35" s="86">
        <f t="shared" si="3"/>
        <v>1118.8201787264404</v>
      </c>
      <c r="J35" s="86">
        <f t="shared" si="3"/>
        <v>1140.6399267452439</v>
      </c>
      <c r="K35" s="470"/>
      <c r="L35" s="470">
        <v>1339.5</v>
      </c>
      <c r="M35" s="475"/>
      <c r="N35" s="725"/>
    </row>
    <row r="36" spans="1:14" ht="22.5" x14ac:dyDescent="0.25">
      <c r="A36" s="668" t="s">
        <v>44</v>
      </c>
      <c r="B36" s="87" t="s">
        <v>11</v>
      </c>
      <c r="C36" s="65" t="s">
        <v>396</v>
      </c>
      <c r="D36" s="223">
        <v>19705.666666666668</v>
      </c>
      <c r="E36" s="223">
        <v>66970.666666666672</v>
      </c>
      <c r="F36" s="223">
        <v>79653.583333333328</v>
      </c>
      <c r="G36" s="223">
        <v>54544</v>
      </c>
      <c r="H36" s="223">
        <v>42781.416666666664</v>
      </c>
      <c r="I36" s="223">
        <v>37061.833333333336</v>
      </c>
      <c r="J36" s="223">
        <v>29493.666666666668</v>
      </c>
      <c r="K36" s="223">
        <v>27989.083333333332</v>
      </c>
      <c r="L36" s="480">
        <v>30382</v>
      </c>
      <c r="M36" s="476"/>
      <c r="N36" s="726" t="s">
        <v>409</v>
      </c>
    </row>
    <row r="37" spans="1:14" ht="34.5" thickBot="1" x14ac:dyDescent="0.3">
      <c r="A37" s="670"/>
      <c r="B37" s="88" t="s">
        <v>545</v>
      </c>
      <c r="C37" s="69" t="s">
        <v>936</v>
      </c>
      <c r="D37" s="89">
        <f t="shared" ref="D37:K37" si="4">D36/D13</f>
        <v>2.1741544934316018E-2</v>
      </c>
      <c r="E37" s="89">
        <f t="shared" si="4"/>
        <v>7.41441092351693E-2</v>
      </c>
      <c r="F37" s="89">
        <f t="shared" si="4"/>
        <v>8.8581736561352001E-2</v>
      </c>
      <c r="G37" s="89">
        <f t="shared" si="4"/>
        <v>6.1041911476694084E-2</v>
      </c>
      <c r="H37" s="89">
        <f t="shared" si="4"/>
        <v>4.8341130031601107E-2</v>
      </c>
      <c r="I37" s="89">
        <f t="shared" si="4"/>
        <v>4.2341766993944187E-2</v>
      </c>
      <c r="J37" s="89">
        <f t="shared" si="4"/>
        <v>3.4057037194421609E-2</v>
      </c>
      <c r="K37" s="89">
        <f t="shared" si="4"/>
        <v>3.2647069229839086E-2</v>
      </c>
      <c r="L37" s="485">
        <v>3.5999999999999997E-2</v>
      </c>
      <c r="M37" s="477"/>
      <c r="N37" s="605"/>
    </row>
    <row r="38" spans="1:14" x14ac:dyDescent="0.25">
      <c r="A38" s="668" t="s">
        <v>377</v>
      </c>
      <c r="B38" s="619" t="s">
        <v>490</v>
      </c>
      <c r="C38" s="620"/>
      <c r="D38" s="80">
        <v>2008</v>
      </c>
      <c r="E38" s="80">
        <v>2009</v>
      </c>
      <c r="F38" s="80">
        <v>2010</v>
      </c>
      <c r="G38" s="80">
        <v>2011</v>
      </c>
      <c r="H38" s="80">
        <v>2012</v>
      </c>
      <c r="I38" s="80">
        <v>2013</v>
      </c>
      <c r="J38" s="80">
        <v>2014</v>
      </c>
      <c r="K38" s="80">
        <v>2015</v>
      </c>
      <c r="L38" s="412">
        <v>2017</v>
      </c>
      <c r="M38" s="412">
        <v>2018</v>
      </c>
      <c r="N38" s="726" t="s">
        <v>493</v>
      </c>
    </row>
    <row r="39" spans="1:14" ht="66.75" customHeight="1" thickBot="1" x14ac:dyDescent="0.3">
      <c r="A39" s="670"/>
      <c r="B39" s="596" t="s">
        <v>492</v>
      </c>
      <c r="C39" s="597"/>
      <c r="D39" s="224">
        <v>0.82499999999999996</v>
      </c>
      <c r="E39" s="224">
        <v>0.79300000000000004</v>
      </c>
      <c r="F39" s="224">
        <v>0.77100000000000002</v>
      </c>
      <c r="G39" s="224">
        <v>0.752</v>
      </c>
      <c r="H39" s="224">
        <v>0.752</v>
      </c>
      <c r="I39" s="224">
        <v>0.76600000000000001</v>
      </c>
      <c r="J39" s="224">
        <v>0.78500000000000003</v>
      </c>
      <c r="K39" s="224">
        <v>0.80600000000000005</v>
      </c>
      <c r="L39" s="486">
        <v>0.83</v>
      </c>
      <c r="M39" s="482">
        <v>0.84</v>
      </c>
      <c r="N39" s="725"/>
    </row>
    <row r="40" spans="1:14" x14ac:dyDescent="0.25">
      <c r="A40" s="668" t="s">
        <v>45</v>
      </c>
      <c r="B40" s="83" t="s">
        <v>12</v>
      </c>
      <c r="C40" s="84" t="s">
        <v>56</v>
      </c>
      <c r="D40" s="225">
        <v>937.64779999999996</v>
      </c>
      <c r="E40" s="225">
        <v>888.11626999999999</v>
      </c>
      <c r="F40" s="225">
        <v>884.35636</v>
      </c>
      <c r="G40" s="225">
        <v>923.18241999999998</v>
      </c>
      <c r="H40" s="225">
        <v>981.59396000000004</v>
      </c>
      <c r="I40" s="225">
        <v>1041.424</v>
      </c>
      <c r="J40" s="225">
        <v>1096.5</v>
      </c>
      <c r="K40" s="478"/>
      <c r="L40" s="478">
        <v>1304</v>
      </c>
      <c r="M40" s="474"/>
      <c r="N40" s="603" t="s">
        <v>403</v>
      </c>
    </row>
    <row r="41" spans="1:14" x14ac:dyDescent="0.25">
      <c r="A41" s="669"/>
      <c r="B41" s="657" t="s">
        <v>402</v>
      </c>
      <c r="C41" s="59" t="s">
        <v>57</v>
      </c>
      <c r="D41" s="226">
        <v>686.53893000000005</v>
      </c>
      <c r="E41" s="226">
        <v>671.26404000000002</v>
      </c>
      <c r="F41" s="226">
        <v>667.16646000000003</v>
      </c>
      <c r="G41" s="226">
        <v>687.84306000000004</v>
      </c>
      <c r="H41" s="226">
        <v>723.21226999999999</v>
      </c>
      <c r="I41" s="226">
        <v>775.75199999999995</v>
      </c>
      <c r="J41" s="226">
        <v>828.63</v>
      </c>
      <c r="K41" s="460"/>
      <c r="L41" s="460">
        <v>1019</v>
      </c>
      <c r="M41" s="459"/>
      <c r="N41" s="604"/>
    </row>
    <row r="42" spans="1:14" ht="15.75" thickBot="1" x14ac:dyDescent="0.3">
      <c r="A42" s="669"/>
      <c r="B42" s="658"/>
      <c r="C42" s="69" t="s">
        <v>411</v>
      </c>
      <c r="D42" s="227">
        <v>805.60632999999996</v>
      </c>
      <c r="E42" s="227">
        <v>770.58275000000003</v>
      </c>
      <c r="F42" s="227">
        <v>766.78260999999998</v>
      </c>
      <c r="G42" s="227">
        <v>797.64698999999996</v>
      </c>
      <c r="H42" s="227">
        <v>844.43898999999999</v>
      </c>
      <c r="I42" s="227">
        <v>900.10900000000004</v>
      </c>
      <c r="J42" s="227">
        <v>954.02</v>
      </c>
      <c r="K42" s="479"/>
      <c r="L42" s="479">
        <v>1154</v>
      </c>
      <c r="M42" s="483"/>
      <c r="N42" s="605"/>
    </row>
    <row r="43" spans="1:14" ht="15" customHeight="1" x14ac:dyDescent="0.25">
      <c r="A43" s="554" t="s">
        <v>46</v>
      </c>
      <c r="B43" s="93" t="s">
        <v>6</v>
      </c>
      <c r="C43" s="65" t="s">
        <v>963</v>
      </c>
      <c r="D43" s="228">
        <v>16028</v>
      </c>
      <c r="E43" s="228">
        <v>15763</v>
      </c>
      <c r="F43" s="228">
        <v>15825</v>
      </c>
      <c r="G43" s="228">
        <v>14679</v>
      </c>
      <c r="H43" s="228">
        <v>14056</v>
      </c>
      <c r="I43" s="228">
        <v>13531</v>
      </c>
      <c r="J43" s="228">
        <v>13551</v>
      </c>
      <c r="K43" s="480"/>
      <c r="L43" s="480">
        <v>13784</v>
      </c>
      <c r="M43" s="476"/>
      <c r="N43" s="726" t="s">
        <v>1040</v>
      </c>
    </row>
    <row r="44" spans="1:14" x14ac:dyDescent="0.25">
      <c r="A44" s="555"/>
      <c r="B44" s="562" t="s">
        <v>524</v>
      </c>
      <c r="C44" s="59" t="s">
        <v>964</v>
      </c>
      <c r="D44" s="229">
        <v>16675</v>
      </c>
      <c r="E44" s="229">
        <v>16081</v>
      </c>
      <c r="F44" s="229">
        <v>15790</v>
      </c>
      <c r="G44" s="229">
        <v>15244</v>
      </c>
      <c r="H44" s="229">
        <v>15450</v>
      </c>
      <c r="I44" s="229">
        <v>15244</v>
      </c>
      <c r="J44" s="229">
        <v>15484</v>
      </c>
      <c r="K44" s="460"/>
      <c r="L44" s="460">
        <v>15543</v>
      </c>
      <c r="M44" s="459"/>
      <c r="N44" s="604"/>
    </row>
    <row r="45" spans="1:14" x14ac:dyDescent="0.25">
      <c r="A45" s="555"/>
      <c r="B45" s="562"/>
      <c r="C45" s="61" t="s">
        <v>965</v>
      </c>
      <c r="D45" s="230">
        <f>D43-D44</f>
        <v>-647</v>
      </c>
      <c r="E45" s="230">
        <f t="shared" ref="E45:J45" si="5">E43-E44</f>
        <v>-318</v>
      </c>
      <c r="F45" s="230">
        <f t="shared" si="5"/>
        <v>35</v>
      </c>
      <c r="G45" s="230">
        <f t="shared" si="5"/>
        <v>-565</v>
      </c>
      <c r="H45" s="230">
        <f t="shared" si="5"/>
        <v>-1394</v>
      </c>
      <c r="I45" s="230">
        <f t="shared" si="5"/>
        <v>-1713</v>
      </c>
      <c r="J45" s="230">
        <f t="shared" si="5"/>
        <v>-1933</v>
      </c>
      <c r="K45" s="481"/>
      <c r="L45" s="481">
        <v>-1759</v>
      </c>
      <c r="M45" s="484"/>
      <c r="N45" s="604"/>
    </row>
    <row r="46" spans="1:14" ht="15.75" thickBot="1" x14ac:dyDescent="0.3">
      <c r="A46" s="556"/>
      <c r="B46" s="594"/>
      <c r="C46" s="72" t="s">
        <v>966</v>
      </c>
      <c r="D46" s="231">
        <f>D45/(D12/1000)</f>
        <v>-0.48339858342548037</v>
      </c>
      <c r="E46" s="231">
        <f t="shared" ref="E46:J46" si="6">E45/(E12/1000)</f>
        <v>-0.23807028313893422</v>
      </c>
      <c r="F46" s="231">
        <f t="shared" si="6"/>
        <v>2.6250853152727464E-2</v>
      </c>
      <c r="G46" s="231">
        <f t="shared" si="6"/>
        <v>-0.42492065640840515</v>
      </c>
      <c r="H46" s="231">
        <f t="shared" si="6"/>
        <v>-1.0519031977404454</v>
      </c>
      <c r="I46" s="231">
        <f t="shared" si="6"/>
        <v>-1.297556231224066</v>
      </c>
      <c r="J46" s="231">
        <f t="shared" si="6"/>
        <v>-1.4690470345845439</v>
      </c>
      <c r="K46" s="470"/>
      <c r="L46" s="470">
        <v>-1.33</v>
      </c>
      <c r="M46" s="482"/>
      <c r="N46" s="725"/>
    </row>
    <row r="47" spans="1:14" ht="15" customHeight="1" x14ac:dyDescent="0.25">
      <c r="A47" s="669" t="s">
        <v>512</v>
      </c>
      <c r="B47" s="83" t="s">
        <v>9</v>
      </c>
      <c r="C47" s="84"/>
      <c r="D47" s="833">
        <v>2000</v>
      </c>
      <c r="E47" s="834"/>
      <c r="F47" s="834"/>
      <c r="G47" s="835"/>
      <c r="H47" s="833">
        <v>2011</v>
      </c>
      <c r="I47" s="834"/>
      <c r="J47" s="834"/>
      <c r="K47" s="835"/>
      <c r="L47" s="820"/>
      <c r="M47" s="822"/>
      <c r="N47" s="603" t="s">
        <v>1041</v>
      </c>
    </row>
    <row r="48" spans="1:14" ht="15" customHeight="1" x14ac:dyDescent="0.25">
      <c r="A48" s="669"/>
      <c r="B48" s="657" t="s">
        <v>47</v>
      </c>
      <c r="C48" s="59" t="s">
        <v>967</v>
      </c>
      <c r="D48" s="823">
        <v>921817</v>
      </c>
      <c r="E48" s="824"/>
      <c r="F48" s="824"/>
      <c r="G48" s="825"/>
      <c r="H48" s="823">
        <v>887216</v>
      </c>
      <c r="I48" s="824"/>
      <c r="J48" s="824"/>
      <c r="K48" s="825"/>
      <c r="L48" s="829" t="s">
        <v>1111</v>
      </c>
      <c r="M48" s="830"/>
      <c r="N48" s="604"/>
    </row>
    <row r="49" spans="1:14" x14ac:dyDescent="0.25">
      <c r="A49" s="669"/>
      <c r="B49" s="658"/>
      <c r="C49" s="59" t="s">
        <v>968</v>
      </c>
      <c r="D49" s="823">
        <v>406755</v>
      </c>
      <c r="E49" s="824"/>
      <c r="F49" s="824"/>
      <c r="G49" s="825"/>
      <c r="H49" s="823">
        <v>383118</v>
      </c>
      <c r="I49" s="824"/>
      <c r="J49" s="824"/>
      <c r="K49" s="825"/>
      <c r="L49" s="831"/>
      <c r="M49" s="832"/>
      <c r="N49" s="604"/>
    </row>
    <row r="50" spans="1:14" x14ac:dyDescent="0.25">
      <c r="A50" s="669"/>
      <c r="B50" s="658"/>
      <c r="C50" s="59" t="s">
        <v>969</v>
      </c>
      <c r="D50" s="823">
        <v>32291</v>
      </c>
      <c r="E50" s="824"/>
      <c r="F50" s="824"/>
      <c r="G50" s="825"/>
      <c r="H50" s="823">
        <v>22398</v>
      </c>
      <c r="I50" s="824"/>
      <c r="J50" s="824"/>
      <c r="K50" s="825"/>
      <c r="L50" s="440"/>
      <c r="M50" s="440"/>
      <c r="N50" s="604"/>
    </row>
    <row r="51" spans="1:14" ht="23.25" thickBot="1" x14ac:dyDescent="0.3">
      <c r="A51" s="670"/>
      <c r="B51" s="803"/>
      <c r="C51" s="78" t="s">
        <v>970</v>
      </c>
      <c r="D51" s="826">
        <f>(D49+D50)/(D48+D49+D50)</f>
        <v>0.32262321776696112</v>
      </c>
      <c r="E51" s="827"/>
      <c r="F51" s="827"/>
      <c r="G51" s="828"/>
      <c r="H51" s="826">
        <f>(H49+H50)/(H48+H49+H50)</f>
        <v>0.31368914825346628</v>
      </c>
      <c r="I51" s="827"/>
      <c r="J51" s="827"/>
      <c r="K51" s="828"/>
      <c r="L51" s="441"/>
      <c r="M51" s="441"/>
      <c r="N51" s="605"/>
    </row>
    <row r="52" spans="1:14" ht="15" customHeight="1" x14ac:dyDescent="0.25">
      <c r="A52" s="668" t="s">
        <v>513</v>
      </c>
      <c r="B52" s="93" t="s">
        <v>410</v>
      </c>
      <c r="C52" s="65"/>
      <c r="D52" s="820">
        <v>2000</v>
      </c>
      <c r="E52" s="821"/>
      <c r="F52" s="821"/>
      <c r="G52" s="822"/>
      <c r="H52" s="820">
        <v>2011</v>
      </c>
      <c r="I52" s="821"/>
      <c r="J52" s="821"/>
      <c r="K52" s="822"/>
      <c r="L52" s="375"/>
      <c r="M52" s="375"/>
      <c r="N52" s="726" t="s">
        <v>1042</v>
      </c>
    </row>
    <row r="53" spans="1:14" ht="49.5" customHeight="1" x14ac:dyDescent="0.25">
      <c r="A53" s="669"/>
      <c r="B53" s="657" t="s">
        <v>546</v>
      </c>
      <c r="C53" s="59" t="s">
        <v>1015</v>
      </c>
      <c r="D53" s="823">
        <v>470835</v>
      </c>
      <c r="E53" s="824"/>
      <c r="F53" s="824"/>
      <c r="G53" s="825"/>
      <c r="H53" s="823">
        <v>330089</v>
      </c>
      <c r="I53" s="824"/>
      <c r="J53" s="824"/>
      <c r="K53" s="825"/>
      <c r="L53" s="440"/>
      <c r="M53" s="440"/>
      <c r="N53" s="604"/>
    </row>
    <row r="54" spans="1:14" ht="22.5" customHeight="1" x14ac:dyDescent="0.25">
      <c r="A54" s="669"/>
      <c r="B54" s="658"/>
      <c r="C54" s="59" t="s">
        <v>972</v>
      </c>
      <c r="D54" s="836">
        <f>D53/(D53+D55+D57)</f>
        <v>0.39196661372014263</v>
      </c>
      <c r="E54" s="837"/>
      <c r="F54" s="837"/>
      <c r="G54" s="838"/>
      <c r="H54" s="836">
        <f>H53/(H53+H55+H57)</f>
        <v>0.29023763173675332</v>
      </c>
      <c r="I54" s="837"/>
      <c r="J54" s="837"/>
      <c r="K54" s="838"/>
      <c r="L54" s="442"/>
      <c r="M54" s="442"/>
      <c r="N54" s="604"/>
    </row>
    <row r="55" spans="1:14" ht="93.75" customHeight="1" x14ac:dyDescent="0.25">
      <c r="A55" s="669"/>
      <c r="B55" s="658"/>
      <c r="C55" s="59" t="s">
        <v>973</v>
      </c>
      <c r="D55" s="823">
        <v>573528</v>
      </c>
      <c r="E55" s="824"/>
      <c r="F55" s="824"/>
      <c r="G55" s="825"/>
      <c r="H55" s="823">
        <v>464928</v>
      </c>
      <c r="I55" s="824"/>
      <c r="J55" s="824"/>
      <c r="K55" s="825"/>
      <c r="L55" s="440"/>
      <c r="M55" s="440"/>
      <c r="N55" s="604"/>
    </row>
    <row r="56" spans="1:14" x14ac:dyDescent="0.25">
      <c r="A56" s="669"/>
      <c r="B56" s="658"/>
      <c r="C56" s="59" t="s">
        <v>972</v>
      </c>
      <c r="D56" s="836">
        <f>D55/(D53+D55+D57)</f>
        <v>0.4774577676546688</v>
      </c>
      <c r="E56" s="837"/>
      <c r="F56" s="837"/>
      <c r="G56" s="838"/>
      <c r="H56" s="836">
        <f>H55/(H53+H55+H57)</f>
        <v>0.40879763229948668</v>
      </c>
      <c r="I56" s="837"/>
      <c r="J56" s="837"/>
      <c r="K56" s="838"/>
      <c r="L56" s="442"/>
      <c r="M56" s="442"/>
      <c r="N56" s="604"/>
    </row>
    <row r="57" spans="1:14" ht="22.5" x14ac:dyDescent="0.25">
      <c r="A57" s="669"/>
      <c r="B57" s="658"/>
      <c r="C57" s="59" t="s">
        <v>974</v>
      </c>
      <c r="D57" s="823">
        <v>156849</v>
      </c>
      <c r="E57" s="824"/>
      <c r="F57" s="824"/>
      <c r="G57" s="825"/>
      <c r="H57" s="823">
        <v>342289</v>
      </c>
      <c r="I57" s="824"/>
      <c r="J57" s="824"/>
      <c r="K57" s="825"/>
      <c r="L57" s="440"/>
      <c r="M57" s="440"/>
      <c r="N57" s="604"/>
    </row>
    <row r="58" spans="1:14" ht="15.75" thickBot="1" x14ac:dyDescent="0.3">
      <c r="A58" s="670"/>
      <c r="B58" s="803"/>
      <c r="C58" s="62" t="s">
        <v>972</v>
      </c>
      <c r="D58" s="826">
        <f>D57/(D53+D55+D57)</f>
        <v>0.13057561862518857</v>
      </c>
      <c r="E58" s="827"/>
      <c r="F58" s="827"/>
      <c r="G58" s="828"/>
      <c r="H58" s="826">
        <f>H57/(H53+H55+H57)</f>
        <v>0.30096473596376</v>
      </c>
      <c r="I58" s="827"/>
      <c r="J58" s="827"/>
      <c r="K58" s="828"/>
      <c r="L58" s="443"/>
      <c r="M58" s="443"/>
      <c r="N58" s="725"/>
    </row>
    <row r="59" spans="1:14" ht="15.75" thickBot="1" x14ac:dyDescent="0.3">
      <c r="A59" s="714" t="s">
        <v>526</v>
      </c>
      <c r="B59" s="715"/>
      <c r="C59" s="715"/>
      <c r="D59" s="715"/>
      <c r="E59" s="715"/>
      <c r="F59" s="715"/>
      <c r="G59" s="715"/>
      <c r="H59" s="715"/>
      <c r="I59" s="715"/>
      <c r="J59" s="715"/>
      <c r="K59" s="715"/>
      <c r="L59" s="716"/>
      <c r="M59" s="716"/>
      <c r="N59" s="717"/>
    </row>
    <row r="60" spans="1:14" x14ac:dyDescent="0.25">
      <c r="A60" s="841" t="s">
        <v>366</v>
      </c>
      <c r="B60" s="563" t="s">
        <v>383</v>
      </c>
      <c r="C60" s="563"/>
      <c r="D60" s="57">
        <v>2008</v>
      </c>
      <c r="E60" s="57">
        <v>2009</v>
      </c>
      <c r="F60" s="57">
        <v>2010</v>
      </c>
      <c r="G60" s="57">
        <v>2011</v>
      </c>
      <c r="H60" s="57">
        <v>2012</v>
      </c>
      <c r="I60" s="57">
        <v>2013</v>
      </c>
      <c r="J60" s="57">
        <v>2014</v>
      </c>
      <c r="K60" s="57">
        <v>2015</v>
      </c>
      <c r="L60" s="376">
        <v>2017</v>
      </c>
      <c r="M60" s="376">
        <v>2018</v>
      </c>
      <c r="N60" s="699" t="s">
        <v>1031</v>
      </c>
    </row>
    <row r="61" spans="1:14" ht="22.5" x14ac:dyDescent="0.25">
      <c r="A61" s="842"/>
      <c r="B61" s="562" t="s">
        <v>489</v>
      </c>
      <c r="C61" s="59" t="s">
        <v>428</v>
      </c>
      <c r="D61" s="232">
        <v>1869</v>
      </c>
      <c r="E61" s="232">
        <v>1505</v>
      </c>
      <c r="F61" s="232">
        <v>1346</v>
      </c>
      <c r="G61" s="232">
        <v>1491</v>
      </c>
      <c r="H61" s="232">
        <v>1387</v>
      </c>
      <c r="I61" s="232">
        <v>1392</v>
      </c>
      <c r="J61" s="232">
        <v>1433</v>
      </c>
      <c r="K61" s="232">
        <v>1392</v>
      </c>
      <c r="L61" s="460">
        <v>1406</v>
      </c>
      <c r="M61" s="459"/>
      <c r="N61" s="564"/>
    </row>
    <row r="62" spans="1:14" ht="26.25" customHeight="1" x14ac:dyDescent="0.25">
      <c r="A62" s="842"/>
      <c r="B62" s="562"/>
      <c r="C62" s="59" t="s">
        <v>425</v>
      </c>
      <c r="D62" s="232">
        <v>2530</v>
      </c>
      <c r="E62" s="232">
        <v>2031</v>
      </c>
      <c r="F62" s="232">
        <v>1799</v>
      </c>
      <c r="G62" s="232">
        <v>1977</v>
      </c>
      <c r="H62" s="232">
        <v>1810</v>
      </c>
      <c r="I62" s="232">
        <v>1822</v>
      </c>
      <c r="J62" s="232">
        <v>1823</v>
      </c>
      <c r="K62" s="232">
        <v>1826</v>
      </c>
      <c r="L62" s="460">
        <v>1773</v>
      </c>
      <c r="M62" s="459"/>
      <c r="N62" s="564"/>
    </row>
    <row r="63" spans="1:14" x14ac:dyDescent="0.25">
      <c r="A63" s="842"/>
      <c r="B63" s="562"/>
      <c r="C63" s="59" t="s">
        <v>426</v>
      </c>
      <c r="D63" s="229">
        <v>10052</v>
      </c>
      <c r="E63" s="229">
        <v>8421</v>
      </c>
      <c r="F63" s="229">
        <v>6439</v>
      </c>
      <c r="G63" s="229">
        <v>6321</v>
      </c>
      <c r="H63" s="229">
        <v>4973</v>
      </c>
      <c r="I63" s="229">
        <v>5745</v>
      </c>
      <c r="J63" s="229">
        <v>6871</v>
      </c>
      <c r="K63" s="229">
        <v>5516</v>
      </c>
      <c r="L63" s="459">
        <v>4554</v>
      </c>
      <c r="M63" s="460"/>
      <c r="N63" s="233" t="s">
        <v>429</v>
      </c>
    </row>
    <row r="64" spans="1:14" ht="22.5" x14ac:dyDescent="0.25">
      <c r="A64" s="842"/>
      <c r="B64" s="562"/>
      <c r="C64" s="59" t="s">
        <v>427</v>
      </c>
      <c r="D64" s="24"/>
      <c r="E64" s="24"/>
      <c r="F64" s="24"/>
      <c r="G64" s="24"/>
      <c r="H64" s="24"/>
      <c r="I64" s="234">
        <v>146</v>
      </c>
      <c r="J64" s="234">
        <v>115</v>
      </c>
      <c r="K64" s="234">
        <v>130</v>
      </c>
      <c r="L64" s="468">
        <v>38</v>
      </c>
      <c r="M64" s="460"/>
      <c r="N64" s="839" t="s">
        <v>23</v>
      </c>
    </row>
    <row r="65" spans="1:14" ht="15.75" thickBot="1" x14ac:dyDescent="0.3">
      <c r="A65" s="843"/>
      <c r="B65" s="594"/>
      <c r="C65" s="62" t="s">
        <v>466</v>
      </c>
      <c r="D65" s="25"/>
      <c r="E65" s="25"/>
      <c r="F65" s="25"/>
      <c r="G65" s="25"/>
      <c r="H65" s="25"/>
      <c r="I65" s="235">
        <v>56</v>
      </c>
      <c r="J65" s="235">
        <v>68</v>
      </c>
      <c r="K65" s="235">
        <v>39</v>
      </c>
      <c r="L65" s="459">
        <v>42</v>
      </c>
      <c r="M65" s="486"/>
      <c r="N65" s="840"/>
    </row>
    <row r="66" spans="1:14" ht="21" customHeight="1" x14ac:dyDescent="0.25">
      <c r="A66" s="554" t="s">
        <v>367</v>
      </c>
      <c r="B66" s="563" t="s">
        <v>381</v>
      </c>
      <c r="C66" s="563"/>
      <c r="D66" s="80">
        <v>2008</v>
      </c>
      <c r="E66" s="80">
        <v>2009</v>
      </c>
      <c r="F66" s="80">
        <v>2010</v>
      </c>
      <c r="G66" s="80">
        <v>2011</v>
      </c>
      <c r="H66" s="80">
        <v>2012</v>
      </c>
      <c r="I66" s="80">
        <v>2013</v>
      </c>
      <c r="J66" s="80">
        <v>2014</v>
      </c>
      <c r="K66" s="80">
        <v>2015</v>
      </c>
      <c r="L66" s="412">
        <v>2017</v>
      </c>
      <c r="M66" s="418">
        <v>2018</v>
      </c>
      <c r="N66" s="606" t="s">
        <v>1023</v>
      </c>
    </row>
    <row r="67" spans="1:14" ht="21" customHeight="1" thickBot="1" x14ac:dyDescent="0.3">
      <c r="A67" s="556"/>
      <c r="B67" s="598" t="s">
        <v>1016</v>
      </c>
      <c r="C67" s="599"/>
      <c r="D67" s="68">
        <v>167</v>
      </c>
      <c r="E67" s="68">
        <v>102</v>
      </c>
      <c r="F67" s="68">
        <v>126</v>
      </c>
      <c r="G67" s="68">
        <v>92</v>
      </c>
      <c r="H67" s="68">
        <v>97</v>
      </c>
      <c r="I67" s="68">
        <v>85</v>
      </c>
      <c r="J67" s="68">
        <v>93</v>
      </c>
      <c r="K67" s="460"/>
      <c r="L67" s="461">
        <v>73</v>
      </c>
      <c r="M67" s="461"/>
      <c r="N67" s="632"/>
    </row>
    <row r="68" spans="1:14" x14ac:dyDescent="0.25">
      <c r="A68" s="554" t="s">
        <v>390</v>
      </c>
      <c r="B68" s="563" t="s">
        <v>386</v>
      </c>
      <c r="C68" s="563"/>
      <c r="D68" s="57">
        <v>2008</v>
      </c>
      <c r="E68" s="57">
        <v>2009</v>
      </c>
      <c r="F68" s="57">
        <v>2010</v>
      </c>
      <c r="G68" s="57">
        <v>2011</v>
      </c>
      <c r="H68" s="57">
        <v>2012</v>
      </c>
      <c r="I68" s="57">
        <v>2013</v>
      </c>
      <c r="J68" s="57">
        <v>2014</v>
      </c>
      <c r="K68" s="57">
        <v>2015</v>
      </c>
      <c r="L68" s="376">
        <v>2017</v>
      </c>
      <c r="M68" s="376">
        <v>2018</v>
      </c>
      <c r="N68" s="606" t="s">
        <v>867</v>
      </c>
    </row>
    <row r="69" spans="1:14" ht="22.5" customHeight="1" thickBot="1" x14ac:dyDescent="0.3">
      <c r="A69" s="556"/>
      <c r="B69" s="64" t="s">
        <v>475</v>
      </c>
      <c r="C69" s="59" t="s">
        <v>1017</v>
      </c>
      <c r="D69" s="24"/>
      <c r="E69" s="24"/>
      <c r="F69" s="24"/>
      <c r="G69" s="24"/>
      <c r="H69" s="236">
        <v>3000</v>
      </c>
      <c r="I69" s="236">
        <v>3293</v>
      </c>
      <c r="J69" s="236">
        <v>3250</v>
      </c>
      <c r="K69" s="236">
        <v>3591</v>
      </c>
      <c r="L69" s="467">
        <v>3085</v>
      </c>
      <c r="M69" s="462"/>
      <c r="N69" s="632"/>
    </row>
    <row r="70" spans="1:14" ht="15.75" thickBot="1" x14ac:dyDescent="0.3">
      <c r="A70" s="622" t="s">
        <v>431</v>
      </c>
      <c r="B70" s="623"/>
      <c r="C70" s="623"/>
      <c r="D70" s="623"/>
      <c r="E70" s="623"/>
      <c r="F70" s="623"/>
      <c r="G70" s="623"/>
      <c r="H70" s="623"/>
      <c r="I70" s="623"/>
      <c r="J70" s="623"/>
      <c r="K70" s="623"/>
      <c r="L70" s="624"/>
      <c r="M70" s="624"/>
      <c r="N70" s="625"/>
    </row>
    <row r="71" spans="1:14" s="453" customFormat="1" x14ac:dyDescent="0.25">
      <c r="A71" s="554" t="s">
        <v>33</v>
      </c>
      <c r="B71" s="93" t="s">
        <v>481</v>
      </c>
      <c r="C71" s="65"/>
      <c r="D71" s="450">
        <v>2008</v>
      </c>
      <c r="E71" s="450">
        <v>2009</v>
      </c>
      <c r="F71" s="450">
        <v>2010</v>
      </c>
      <c r="G71" s="450">
        <v>2011</v>
      </c>
      <c r="H71" s="450">
        <v>2012</v>
      </c>
      <c r="I71" s="450">
        <v>2013</v>
      </c>
      <c r="J71" s="450">
        <v>2014</v>
      </c>
      <c r="K71" s="450">
        <v>2015</v>
      </c>
      <c r="L71" s="451">
        <v>2017</v>
      </c>
      <c r="M71" s="451"/>
      <c r="N71" s="452" t="s">
        <v>372</v>
      </c>
    </row>
    <row r="72" spans="1:14" s="453" customFormat="1" x14ac:dyDescent="0.25">
      <c r="A72" s="555"/>
      <c r="B72" s="562" t="s">
        <v>957</v>
      </c>
      <c r="C72" s="59" t="s">
        <v>977</v>
      </c>
      <c r="D72" s="444">
        <v>62110</v>
      </c>
      <c r="E72" s="444">
        <v>62804</v>
      </c>
      <c r="F72" s="444">
        <v>64259</v>
      </c>
      <c r="G72" s="444">
        <v>66207</v>
      </c>
      <c r="H72" s="444">
        <v>67034</v>
      </c>
      <c r="I72" s="444">
        <v>68684</v>
      </c>
      <c r="J72" s="444">
        <v>68812</v>
      </c>
      <c r="K72" s="444">
        <v>68331</v>
      </c>
      <c r="L72" s="449">
        <v>66895</v>
      </c>
      <c r="M72" s="445"/>
      <c r="N72" s="845" t="s">
        <v>536</v>
      </c>
    </row>
    <row r="73" spans="1:14" s="453" customFormat="1" x14ac:dyDescent="0.25">
      <c r="A73" s="555"/>
      <c r="B73" s="562"/>
      <c r="C73" s="59" t="s">
        <v>432</v>
      </c>
      <c r="D73" s="444">
        <v>36866</v>
      </c>
      <c r="E73" s="444">
        <v>37187</v>
      </c>
      <c r="F73" s="444">
        <v>37210</v>
      </c>
      <c r="G73" s="444">
        <v>38086</v>
      </c>
      <c r="H73" s="444">
        <v>39223</v>
      </c>
      <c r="I73" s="444">
        <v>40676</v>
      </c>
      <c r="J73" s="444">
        <v>42199</v>
      </c>
      <c r="K73" s="444">
        <v>44154</v>
      </c>
      <c r="L73" s="449">
        <v>45983</v>
      </c>
      <c r="M73" s="445"/>
      <c r="N73" s="845"/>
    </row>
    <row r="74" spans="1:14" s="453" customFormat="1" x14ac:dyDescent="0.25">
      <c r="A74" s="555"/>
      <c r="B74" s="562"/>
      <c r="C74" s="59" t="s">
        <v>433</v>
      </c>
      <c r="D74" s="444">
        <v>36697</v>
      </c>
      <c r="E74" s="444">
        <v>35768</v>
      </c>
      <c r="F74" s="444">
        <v>35844</v>
      </c>
      <c r="G74" s="444">
        <v>36163</v>
      </c>
      <c r="H74" s="444">
        <v>36421</v>
      </c>
      <c r="I74" s="444">
        <v>36539</v>
      </c>
      <c r="J74" s="444">
        <v>37395</v>
      </c>
      <c r="K74" s="444">
        <v>38670</v>
      </c>
      <c r="L74" s="449">
        <v>42116</v>
      </c>
      <c r="M74" s="445"/>
      <c r="N74" s="845"/>
    </row>
    <row r="75" spans="1:14" s="453" customFormat="1" ht="15.75" thickBot="1" x14ac:dyDescent="0.3">
      <c r="A75" s="556"/>
      <c r="B75" s="594"/>
      <c r="C75" s="62" t="s">
        <v>434</v>
      </c>
      <c r="D75" s="454">
        <v>43971</v>
      </c>
      <c r="E75" s="454">
        <v>41596</v>
      </c>
      <c r="F75" s="454">
        <v>39586</v>
      </c>
      <c r="G75" s="454">
        <v>37706</v>
      </c>
      <c r="H75" s="454">
        <v>36525</v>
      </c>
      <c r="I75" s="454">
        <v>36395</v>
      </c>
      <c r="J75" s="454">
        <v>36754</v>
      </c>
      <c r="K75" s="454">
        <v>37157</v>
      </c>
      <c r="L75" s="463">
        <v>37805</v>
      </c>
      <c r="M75" s="464"/>
      <c r="N75" s="846"/>
    </row>
    <row r="76" spans="1:14" x14ac:dyDescent="0.25">
      <c r="A76" s="554" t="s">
        <v>49</v>
      </c>
      <c r="B76" s="619" t="s">
        <v>20</v>
      </c>
      <c r="C76" s="620"/>
      <c r="D76" s="57">
        <v>2008</v>
      </c>
      <c r="E76" s="57">
        <v>2009</v>
      </c>
      <c r="F76" s="57">
        <v>2010</v>
      </c>
      <c r="G76" s="57">
        <v>2011</v>
      </c>
      <c r="H76" s="57">
        <v>2012</v>
      </c>
      <c r="I76" s="57">
        <v>2013</v>
      </c>
      <c r="J76" s="57">
        <v>2014</v>
      </c>
      <c r="K76" s="57">
        <v>2015</v>
      </c>
      <c r="L76" s="418">
        <v>2017</v>
      </c>
      <c r="M76" s="57">
        <v>2018</v>
      </c>
      <c r="N76" s="844" t="s">
        <v>1024</v>
      </c>
    </row>
    <row r="77" spans="1:14" ht="25.5" customHeight="1" x14ac:dyDescent="0.25">
      <c r="A77" s="555"/>
      <c r="B77" s="657" t="s">
        <v>467</v>
      </c>
      <c r="C77" s="59" t="s">
        <v>980</v>
      </c>
      <c r="D77" s="237">
        <v>27239</v>
      </c>
      <c r="E77" s="237">
        <v>28363</v>
      </c>
      <c r="F77" s="237">
        <v>28012</v>
      </c>
      <c r="G77" s="237">
        <v>27046</v>
      </c>
      <c r="H77" s="237">
        <v>26172</v>
      </c>
      <c r="I77" s="237">
        <v>25699</v>
      </c>
      <c r="J77" s="237">
        <v>25237</v>
      </c>
      <c r="K77" s="237">
        <v>24907</v>
      </c>
      <c r="L77" s="446">
        <v>6265</v>
      </c>
      <c r="M77" s="447"/>
      <c r="N77" s="778"/>
    </row>
    <row r="78" spans="1:14" ht="22.5" x14ac:dyDescent="0.25">
      <c r="A78" s="555"/>
      <c r="B78" s="658"/>
      <c r="C78" s="59" t="s">
        <v>1018</v>
      </c>
      <c r="D78" s="237">
        <v>36947</v>
      </c>
      <c r="E78" s="237">
        <v>35090</v>
      </c>
      <c r="F78" s="237">
        <v>33299</v>
      </c>
      <c r="G78" s="237">
        <v>31028</v>
      </c>
      <c r="H78" s="237">
        <v>28776</v>
      </c>
      <c r="I78" s="237">
        <v>26857</v>
      </c>
      <c r="J78" s="237">
        <v>26167</v>
      </c>
      <c r="K78" s="237">
        <v>25879</v>
      </c>
      <c r="L78" s="446">
        <v>17127</v>
      </c>
      <c r="M78" s="447"/>
      <c r="N78" s="778"/>
    </row>
    <row r="79" spans="1:14" ht="22.5" x14ac:dyDescent="0.25">
      <c r="A79" s="555"/>
      <c r="B79" s="658"/>
      <c r="C79" s="59" t="s">
        <v>981</v>
      </c>
      <c r="D79" s="238">
        <f>D77/(D77+D78)</f>
        <v>0.42437603215654501</v>
      </c>
      <c r="E79" s="238">
        <f t="shared" ref="E79:K79" si="7">E77/(E77+E78)</f>
        <v>0.44699226198918884</v>
      </c>
      <c r="F79" s="238">
        <f t="shared" si="7"/>
        <v>0.45688375658527836</v>
      </c>
      <c r="G79" s="238">
        <f t="shared" si="7"/>
        <v>0.46571615525019805</v>
      </c>
      <c r="H79" s="238">
        <f t="shared" si="7"/>
        <v>0.47630487005896482</v>
      </c>
      <c r="I79" s="238">
        <f t="shared" si="7"/>
        <v>0.48898317984625922</v>
      </c>
      <c r="J79" s="238">
        <f t="shared" si="7"/>
        <v>0.4909540113609836</v>
      </c>
      <c r="K79" s="238">
        <f t="shared" si="7"/>
        <v>0.49043043358405858</v>
      </c>
      <c r="L79" s="446"/>
      <c r="M79" s="448"/>
      <c r="N79" s="778"/>
    </row>
    <row r="80" spans="1:14" ht="23.25" thickBot="1" x14ac:dyDescent="0.3">
      <c r="A80" s="556"/>
      <c r="B80" s="803"/>
      <c r="C80" s="62" t="s">
        <v>1019</v>
      </c>
      <c r="D80" s="239">
        <f t="shared" ref="D80:K80" si="8">D78/(D78+D77)</f>
        <v>0.57562396784345493</v>
      </c>
      <c r="E80" s="239">
        <f t="shared" si="8"/>
        <v>0.55300773801081116</v>
      </c>
      <c r="F80" s="239">
        <f t="shared" si="8"/>
        <v>0.54311624341472164</v>
      </c>
      <c r="G80" s="239">
        <f t="shared" si="8"/>
        <v>0.53428384474980195</v>
      </c>
      <c r="H80" s="239">
        <f t="shared" si="8"/>
        <v>0.52369512994103518</v>
      </c>
      <c r="I80" s="239">
        <f t="shared" si="8"/>
        <v>0.51101682015374073</v>
      </c>
      <c r="J80" s="239">
        <f t="shared" si="8"/>
        <v>0.5090459886390164</v>
      </c>
      <c r="K80" s="239">
        <f t="shared" si="8"/>
        <v>0.50956956641594142</v>
      </c>
      <c r="L80" s="465"/>
      <c r="M80" s="466"/>
      <c r="N80" s="779"/>
    </row>
    <row r="81" spans="1:14" x14ac:dyDescent="0.25">
      <c r="A81" s="554" t="s">
        <v>369</v>
      </c>
      <c r="B81" s="563" t="s">
        <v>404</v>
      </c>
      <c r="C81" s="563"/>
      <c r="D81" s="80">
        <v>2008</v>
      </c>
      <c r="E81" s="80">
        <v>2009</v>
      </c>
      <c r="F81" s="80">
        <v>2010</v>
      </c>
      <c r="G81" s="80">
        <v>2011</v>
      </c>
      <c r="H81" s="80">
        <v>2012</v>
      </c>
      <c r="I81" s="80">
        <v>2013</v>
      </c>
      <c r="J81" s="80">
        <v>2014</v>
      </c>
      <c r="K81" s="80">
        <v>2015</v>
      </c>
      <c r="L81" s="418">
        <v>2017</v>
      </c>
      <c r="M81" s="57">
        <v>2018</v>
      </c>
      <c r="N81" s="614" t="s">
        <v>1024</v>
      </c>
    </row>
    <row r="82" spans="1:14" ht="15" customHeight="1" x14ac:dyDescent="0.25">
      <c r="A82" s="555"/>
      <c r="B82" s="562" t="s">
        <v>1062</v>
      </c>
      <c r="C82" s="59" t="s">
        <v>983</v>
      </c>
      <c r="D82" s="211">
        <v>128724</v>
      </c>
      <c r="E82" s="211">
        <v>125092</v>
      </c>
      <c r="F82" s="211">
        <v>123246</v>
      </c>
      <c r="G82" s="211">
        <v>123537</v>
      </c>
      <c r="H82" s="211">
        <v>124641</v>
      </c>
      <c r="I82" s="211">
        <v>126553</v>
      </c>
      <c r="J82" s="211">
        <v>129548</v>
      </c>
      <c r="K82" s="211">
        <v>133883</v>
      </c>
      <c r="L82" s="444">
        <v>138885</v>
      </c>
      <c r="M82" s="445"/>
      <c r="N82" s="615"/>
    </row>
    <row r="83" spans="1:14" x14ac:dyDescent="0.25">
      <c r="A83" s="555"/>
      <c r="B83" s="562"/>
      <c r="C83" s="59" t="s">
        <v>984</v>
      </c>
      <c r="D83" s="211">
        <v>24334</v>
      </c>
      <c r="E83" s="211">
        <v>36345</v>
      </c>
      <c r="F83" s="211">
        <v>48536</v>
      </c>
      <c r="G83" s="211">
        <v>61340</v>
      </c>
      <c r="H83" s="211">
        <v>74675</v>
      </c>
      <c r="I83" s="211">
        <v>88550</v>
      </c>
      <c r="J83" s="211">
        <v>103015</v>
      </c>
      <c r="K83" s="211">
        <v>118075</v>
      </c>
      <c r="L83" s="444">
        <v>123698</v>
      </c>
      <c r="M83" s="444"/>
      <c r="N83" s="615"/>
    </row>
    <row r="84" spans="1:14" ht="45" x14ac:dyDescent="0.25">
      <c r="A84" s="555"/>
      <c r="B84" s="562"/>
      <c r="C84" s="59" t="s">
        <v>985</v>
      </c>
      <c r="D84" s="211">
        <v>101534</v>
      </c>
      <c r="E84" s="211">
        <v>85594</v>
      </c>
      <c r="F84" s="211">
        <v>71255</v>
      </c>
      <c r="G84" s="211">
        <v>58445</v>
      </c>
      <c r="H84" s="211">
        <v>45978</v>
      </c>
      <c r="I84" s="211">
        <v>33818</v>
      </c>
      <c r="J84" s="211">
        <v>22121</v>
      </c>
      <c r="K84" s="211">
        <v>11201</v>
      </c>
      <c r="L84" s="444">
        <v>11809</v>
      </c>
      <c r="M84" s="444"/>
      <c r="N84" s="615"/>
    </row>
    <row r="85" spans="1:14" ht="63.75" customHeight="1" thickBot="1" x14ac:dyDescent="0.3">
      <c r="A85" s="555"/>
      <c r="B85" s="562"/>
      <c r="C85" s="120" t="s">
        <v>986</v>
      </c>
      <c r="D85" s="121">
        <f>(D82-D83-D84)/D82</f>
        <v>2.2187004754358162E-2</v>
      </c>
      <c r="E85" s="121">
        <f t="shared" ref="E85:K85" si="9">(E82-E83-E84)/E82</f>
        <v>2.5205448789690787E-2</v>
      </c>
      <c r="F85" s="121">
        <f t="shared" si="9"/>
        <v>2.8033364165976991E-2</v>
      </c>
      <c r="G85" s="121">
        <f t="shared" si="9"/>
        <v>3.0371467657462948E-2</v>
      </c>
      <c r="H85" s="121">
        <f t="shared" si="9"/>
        <v>3.1995892202405306E-2</v>
      </c>
      <c r="I85" s="121">
        <f t="shared" si="9"/>
        <v>3.3069148894139214E-2</v>
      </c>
      <c r="J85" s="121">
        <f t="shared" si="9"/>
        <v>3.4056874671936271E-2</v>
      </c>
      <c r="K85" s="121">
        <f t="shared" si="9"/>
        <v>3.4410642127828031E-2</v>
      </c>
      <c r="L85" s="487"/>
      <c r="M85" s="487"/>
      <c r="N85" s="656"/>
    </row>
    <row r="86" spans="1:14" x14ac:dyDescent="0.25">
      <c r="A86" s="554" t="s">
        <v>370</v>
      </c>
      <c r="B86" s="563" t="s">
        <v>497</v>
      </c>
      <c r="C86" s="563"/>
      <c r="D86" s="80">
        <v>2008</v>
      </c>
      <c r="E86" s="80">
        <v>2009</v>
      </c>
      <c r="F86" s="80">
        <v>2010</v>
      </c>
      <c r="G86" s="80">
        <v>2011</v>
      </c>
      <c r="H86" s="80">
        <v>2012</v>
      </c>
      <c r="I86" s="80">
        <v>2013</v>
      </c>
      <c r="J86" s="80">
        <v>2014</v>
      </c>
      <c r="K86" s="80">
        <v>2015</v>
      </c>
      <c r="L86" s="418">
        <v>2017</v>
      </c>
      <c r="M86" s="418">
        <v>2018</v>
      </c>
      <c r="N86" s="551" t="s">
        <v>1024</v>
      </c>
    </row>
    <row r="87" spans="1:14" ht="31.5" customHeight="1" x14ac:dyDescent="0.25">
      <c r="A87" s="555"/>
      <c r="B87" s="788" t="s">
        <v>560</v>
      </c>
      <c r="C87" s="59" t="s">
        <v>987</v>
      </c>
      <c r="D87" s="220">
        <v>4737</v>
      </c>
      <c r="E87" s="220">
        <v>5598</v>
      </c>
      <c r="F87" s="220">
        <v>6178</v>
      </c>
      <c r="G87" s="220">
        <v>6773</v>
      </c>
      <c r="H87" s="220">
        <v>8503</v>
      </c>
      <c r="I87" s="220">
        <v>10944</v>
      </c>
      <c r="J87" s="220">
        <v>11521</v>
      </c>
      <c r="K87" s="220">
        <v>12264</v>
      </c>
      <c r="L87" s="455">
        <v>13509</v>
      </c>
      <c r="M87" s="455"/>
      <c r="N87" s="552"/>
    </row>
    <row r="88" spans="1:14" ht="46.5" customHeight="1" thickBot="1" x14ac:dyDescent="0.3">
      <c r="A88" s="556"/>
      <c r="B88" s="788"/>
      <c r="C88" s="59" t="s">
        <v>1050</v>
      </c>
      <c r="D88" s="220">
        <v>22782</v>
      </c>
      <c r="E88" s="220">
        <v>26190</v>
      </c>
      <c r="F88" s="220">
        <v>25054</v>
      </c>
      <c r="G88" s="220">
        <v>25379</v>
      </c>
      <c r="H88" s="220">
        <v>24902</v>
      </c>
      <c r="I88" s="220">
        <v>24332</v>
      </c>
      <c r="J88" s="220">
        <v>25716</v>
      </c>
      <c r="K88" s="220">
        <v>26705</v>
      </c>
      <c r="L88" s="456">
        <v>28839</v>
      </c>
      <c r="M88" s="456"/>
      <c r="N88" s="553"/>
    </row>
    <row r="89" spans="1:14" x14ac:dyDescent="0.25">
      <c r="A89" s="554" t="s">
        <v>51</v>
      </c>
      <c r="B89" s="563" t="s">
        <v>670</v>
      </c>
      <c r="C89" s="563"/>
      <c r="D89" s="240">
        <v>2008</v>
      </c>
      <c r="E89" s="240">
        <v>2009</v>
      </c>
      <c r="F89" s="240">
        <v>2010</v>
      </c>
      <c r="G89" s="240">
        <v>2011</v>
      </c>
      <c r="H89" s="240">
        <v>2012</v>
      </c>
      <c r="I89" s="240">
        <v>2013</v>
      </c>
      <c r="J89" s="240">
        <v>2014</v>
      </c>
      <c r="K89" s="240">
        <v>2015</v>
      </c>
      <c r="L89" s="424">
        <v>2017</v>
      </c>
      <c r="M89" s="424">
        <v>2018</v>
      </c>
      <c r="N89" s="707" t="s">
        <v>10</v>
      </c>
    </row>
    <row r="90" spans="1:14" ht="57" thickBot="1" x14ac:dyDescent="0.3">
      <c r="A90" s="556"/>
      <c r="B90" s="112" t="s">
        <v>1034</v>
      </c>
      <c r="C90" s="62" t="s">
        <v>1020</v>
      </c>
      <c r="D90" s="241"/>
      <c r="E90" s="241"/>
      <c r="F90" s="241"/>
      <c r="G90" s="241"/>
      <c r="H90" s="217">
        <v>0.42</v>
      </c>
      <c r="I90" s="242"/>
      <c r="J90" s="242"/>
      <c r="K90" s="242"/>
      <c r="L90" s="421"/>
      <c r="M90" s="421"/>
      <c r="N90" s="709"/>
    </row>
    <row r="91" spans="1:14" ht="15" customHeight="1" x14ac:dyDescent="0.25">
      <c r="A91" s="747" t="s">
        <v>675</v>
      </c>
      <c r="B91" s="128" t="s">
        <v>674</v>
      </c>
      <c r="C91" s="129"/>
      <c r="D91" s="240">
        <v>2008</v>
      </c>
      <c r="E91" s="240">
        <v>2009</v>
      </c>
      <c r="F91" s="240">
        <v>2010</v>
      </c>
      <c r="G91" s="240">
        <v>2011</v>
      </c>
      <c r="H91" s="240">
        <v>2012</v>
      </c>
      <c r="I91" s="240">
        <v>2013</v>
      </c>
      <c r="J91" s="240">
        <v>2014</v>
      </c>
      <c r="K91" s="240">
        <v>2015</v>
      </c>
      <c r="L91" s="420">
        <v>2017</v>
      </c>
      <c r="M91" s="420">
        <v>2018</v>
      </c>
      <c r="N91" s="847" t="s">
        <v>536</v>
      </c>
    </row>
    <row r="92" spans="1:14" x14ac:dyDescent="0.25">
      <c r="A92" s="748"/>
      <c r="B92" s="130" t="s">
        <v>699</v>
      </c>
      <c r="C92" s="243" t="s">
        <v>1021</v>
      </c>
      <c r="D92" s="120">
        <v>313</v>
      </c>
      <c r="E92" s="120">
        <v>363</v>
      </c>
      <c r="F92" s="120">
        <v>410</v>
      </c>
      <c r="G92" s="120">
        <v>416</v>
      </c>
      <c r="H92" s="120">
        <v>527</v>
      </c>
      <c r="I92" s="120">
        <v>562</v>
      </c>
      <c r="J92" s="120">
        <v>591</v>
      </c>
      <c r="K92" s="120">
        <v>625</v>
      </c>
      <c r="L92" s="120">
        <v>651</v>
      </c>
      <c r="M92" s="120"/>
      <c r="N92" s="848"/>
    </row>
    <row r="93" spans="1:14" ht="56.25" customHeight="1" x14ac:dyDescent="0.25">
      <c r="A93" s="748"/>
      <c r="B93" s="132" t="s">
        <v>672</v>
      </c>
      <c r="C93" s="131" t="s">
        <v>990</v>
      </c>
      <c r="D93" s="26"/>
      <c r="E93" s="26"/>
      <c r="F93" s="26"/>
      <c r="G93" s="26" t="s">
        <v>680</v>
      </c>
      <c r="H93" s="237">
        <v>596</v>
      </c>
      <c r="I93" s="244">
        <f>I16/I92</f>
        <v>526.99822064056934</v>
      </c>
      <c r="J93" s="244">
        <f>J16/J92</f>
        <v>491.63282571912015</v>
      </c>
      <c r="K93" s="244">
        <f>K16/K92</f>
        <v>456.24799999999999</v>
      </c>
      <c r="L93" s="244"/>
      <c r="M93" s="244"/>
      <c r="N93" s="848"/>
    </row>
    <row r="94" spans="1:14" x14ac:dyDescent="0.25">
      <c r="A94" s="748"/>
      <c r="B94" s="133" t="s">
        <v>701</v>
      </c>
      <c r="C94" s="134" t="s">
        <v>991</v>
      </c>
      <c r="D94" s="245">
        <v>218</v>
      </c>
      <c r="E94" s="245">
        <v>222</v>
      </c>
      <c r="F94" s="245">
        <v>210</v>
      </c>
      <c r="G94" s="245">
        <v>210</v>
      </c>
      <c r="H94" s="245">
        <v>227</v>
      </c>
      <c r="I94" s="246">
        <v>237</v>
      </c>
      <c r="J94" s="246">
        <v>246</v>
      </c>
      <c r="K94" s="27"/>
      <c r="L94" s="435"/>
      <c r="M94" s="435"/>
      <c r="N94" s="849"/>
    </row>
    <row r="95" spans="1:14" ht="57" thickBot="1" x14ac:dyDescent="0.3">
      <c r="A95" s="749"/>
      <c r="B95" s="135" t="s">
        <v>673</v>
      </c>
      <c r="C95" s="136" t="s">
        <v>992</v>
      </c>
      <c r="D95" s="28"/>
      <c r="E95" s="28"/>
      <c r="F95" s="28"/>
      <c r="G95" s="28"/>
      <c r="H95" s="236">
        <v>1384</v>
      </c>
      <c r="I95" s="247">
        <f>I16/I94</f>
        <v>1249.6751054852321</v>
      </c>
      <c r="J95" s="247">
        <f>J16/J94</f>
        <v>1181.1178861788617</v>
      </c>
      <c r="K95" s="29"/>
      <c r="L95" s="422"/>
      <c r="M95" s="422"/>
      <c r="N95" s="248" t="s">
        <v>1035</v>
      </c>
    </row>
    <row r="96" spans="1:14" ht="15.75" thickBot="1" x14ac:dyDescent="0.3">
      <c r="A96" s="622" t="s">
        <v>447</v>
      </c>
      <c r="B96" s="623"/>
      <c r="C96" s="623"/>
      <c r="D96" s="623"/>
      <c r="E96" s="623"/>
      <c r="F96" s="623"/>
      <c r="G96" s="623"/>
      <c r="H96" s="623"/>
      <c r="I96" s="623"/>
      <c r="J96" s="623"/>
      <c r="K96" s="623"/>
      <c r="L96" s="624"/>
      <c r="M96" s="624"/>
      <c r="N96" s="625"/>
    </row>
    <row r="97" spans="1:14" x14ac:dyDescent="0.25">
      <c r="A97" s="747" t="s">
        <v>36</v>
      </c>
      <c r="B97" s="563" t="s">
        <v>13</v>
      </c>
      <c r="C97" s="563"/>
      <c r="D97" s="80">
        <v>2008</v>
      </c>
      <c r="E97" s="80">
        <v>2009</v>
      </c>
      <c r="F97" s="80">
        <v>2010</v>
      </c>
      <c r="G97" s="80">
        <v>2011</v>
      </c>
      <c r="H97" s="80">
        <v>2012</v>
      </c>
      <c r="I97" s="80">
        <v>2013</v>
      </c>
      <c r="J97" s="80">
        <v>2014</v>
      </c>
      <c r="K97" s="80">
        <v>2015</v>
      </c>
      <c r="L97" s="418">
        <v>2017</v>
      </c>
      <c r="M97" s="418">
        <v>2018</v>
      </c>
      <c r="N97" s="574" t="s">
        <v>531</v>
      </c>
    </row>
    <row r="98" spans="1:14" x14ac:dyDescent="0.25">
      <c r="A98" s="748"/>
      <c r="B98" s="702" t="s">
        <v>542</v>
      </c>
      <c r="C98" s="703"/>
      <c r="D98" s="220">
        <v>59587</v>
      </c>
      <c r="E98" s="220">
        <v>106819</v>
      </c>
      <c r="F98" s="220">
        <v>165119</v>
      </c>
      <c r="G98" s="220">
        <v>161641</v>
      </c>
      <c r="H98" s="249">
        <v>137791</v>
      </c>
      <c r="I98" s="249">
        <v>118492</v>
      </c>
      <c r="J98" s="249">
        <v>101273</v>
      </c>
      <c r="K98" s="30"/>
      <c r="L98" s="30">
        <v>88726</v>
      </c>
      <c r="M98" s="30"/>
      <c r="N98" s="615"/>
    </row>
    <row r="99" spans="1:14" x14ac:dyDescent="0.25">
      <c r="A99" s="748"/>
      <c r="B99" s="851" t="s">
        <v>543</v>
      </c>
      <c r="C99" s="852"/>
      <c r="D99" s="250">
        <f t="shared" ref="D99:J99" si="10">D98/D12</f>
        <v>4.451973939810526E-2</v>
      </c>
      <c r="E99" s="250">
        <f t="shared" si="10"/>
        <v>7.996990432269753E-2</v>
      </c>
      <c r="F99" s="250">
        <f t="shared" si="10"/>
        <v>0.12384327490643446</v>
      </c>
      <c r="G99" s="250">
        <f t="shared" si="10"/>
        <v>0.12156566340267437</v>
      </c>
      <c r="H99" s="250">
        <f t="shared" si="10"/>
        <v>0.10397617899559092</v>
      </c>
      <c r="I99" s="250">
        <f t="shared" si="10"/>
        <v>8.9754835347461773E-2</v>
      </c>
      <c r="J99" s="250">
        <f t="shared" si="10"/>
        <v>7.6965752888505184E-2</v>
      </c>
      <c r="K99" s="31"/>
      <c r="L99" s="423">
        <v>6.7000000000000004E-2</v>
      </c>
      <c r="M99" s="423"/>
      <c r="N99" s="573"/>
    </row>
    <row r="100" spans="1:14" ht="15" customHeight="1" x14ac:dyDescent="0.25">
      <c r="A100" s="748"/>
      <c r="B100" s="562" t="s">
        <v>568</v>
      </c>
      <c r="C100" s="562"/>
      <c r="D100" s="30"/>
      <c r="E100" s="30"/>
      <c r="F100" s="30"/>
      <c r="G100" s="30"/>
      <c r="H100" s="220">
        <v>22937112.780000001</v>
      </c>
      <c r="I100" s="220">
        <v>23681499.41</v>
      </c>
      <c r="J100" s="220">
        <v>24390255.030000001</v>
      </c>
      <c r="K100" s="251"/>
      <c r="L100" s="31"/>
      <c r="M100" s="31"/>
      <c r="N100" s="574" t="s">
        <v>1032</v>
      </c>
    </row>
    <row r="101" spans="1:14" ht="15.75" thickBot="1" x14ac:dyDescent="0.3">
      <c r="A101" s="749"/>
      <c r="B101" s="663" t="s">
        <v>532</v>
      </c>
      <c r="C101" s="663"/>
      <c r="D101" s="31"/>
      <c r="E101" s="31"/>
      <c r="F101" s="31"/>
      <c r="G101" s="31"/>
      <c r="H101" s="250">
        <f>H100/H34</f>
        <v>1.6253261249967281E-2</v>
      </c>
      <c r="I101" s="250">
        <f>I100/I34</f>
        <v>1.6033108466230378E-2</v>
      </c>
      <c r="J101" s="250">
        <f>J100/J34</f>
        <v>1.625068300375964E-2</v>
      </c>
      <c r="K101" s="32"/>
      <c r="L101" s="504"/>
      <c r="M101" s="504"/>
      <c r="N101" s="656"/>
    </row>
    <row r="102" spans="1:14" x14ac:dyDescent="0.25">
      <c r="A102" s="753" t="s">
        <v>52</v>
      </c>
      <c r="B102" s="752" t="s">
        <v>518</v>
      </c>
      <c r="C102" s="752"/>
      <c r="D102" s="240">
        <v>2008</v>
      </c>
      <c r="E102" s="240">
        <v>2009</v>
      </c>
      <c r="F102" s="240">
        <v>2010</v>
      </c>
      <c r="G102" s="240">
        <v>2011</v>
      </c>
      <c r="H102" s="240">
        <v>2012</v>
      </c>
      <c r="I102" s="240">
        <v>2013</v>
      </c>
      <c r="J102" s="240">
        <v>2014</v>
      </c>
      <c r="K102" s="240">
        <v>2015</v>
      </c>
      <c r="L102" s="424">
        <v>2017</v>
      </c>
      <c r="M102" s="424">
        <v>2018</v>
      </c>
      <c r="N102" s="614" t="s">
        <v>449</v>
      </c>
    </row>
    <row r="103" spans="1:14" ht="38.25" customHeight="1" x14ac:dyDescent="0.25">
      <c r="A103" s="754"/>
      <c r="B103" s="152" t="s">
        <v>517</v>
      </c>
      <c r="C103" s="153" t="s">
        <v>959</v>
      </c>
      <c r="D103" s="232">
        <v>3015</v>
      </c>
      <c r="E103" s="232">
        <v>4000</v>
      </c>
      <c r="F103" s="232">
        <v>4351</v>
      </c>
      <c r="G103" s="232">
        <v>4969</v>
      </c>
      <c r="H103" s="232">
        <v>5252</v>
      </c>
      <c r="I103" s="232">
        <v>6311</v>
      </c>
      <c r="J103" s="232">
        <v>7632</v>
      </c>
      <c r="K103" s="30"/>
      <c r="L103" s="425"/>
      <c r="M103" s="423"/>
      <c r="N103" s="615"/>
    </row>
    <row r="104" spans="1:14" ht="34.5" x14ac:dyDescent="0.25">
      <c r="A104" s="754"/>
      <c r="B104" s="858" t="s">
        <v>516</v>
      </c>
      <c r="C104" s="153" t="s">
        <v>534</v>
      </c>
      <c r="D104" s="232">
        <v>244</v>
      </c>
      <c r="E104" s="232">
        <v>266</v>
      </c>
      <c r="F104" s="232">
        <v>199</v>
      </c>
      <c r="G104" s="232">
        <v>131</v>
      </c>
      <c r="H104" s="232">
        <v>30</v>
      </c>
      <c r="I104" s="232">
        <v>27</v>
      </c>
      <c r="J104" s="232">
        <v>27</v>
      </c>
      <c r="K104" s="30"/>
      <c r="L104" s="425"/>
      <c r="M104" s="31"/>
      <c r="N104" s="615"/>
    </row>
    <row r="105" spans="1:14" ht="35.25" thickBot="1" x14ac:dyDescent="0.3">
      <c r="A105" s="857"/>
      <c r="B105" s="859"/>
      <c r="C105" s="252" t="s">
        <v>535</v>
      </c>
      <c r="D105" s="253">
        <v>266</v>
      </c>
      <c r="E105" s="253">
        <v>345</v>
      </c>
      <c r="F105" s="253">
        <v>193</v>
      </c>
      <c r="G105" s="253">
        <v>221</v>
      </c>
      <c r="H105" s="253">
        <v>45</v>
      </c>
      <c r="I105" s="253">
        <v>46</v>
      </c>
      <c r="J105" s="253">
        <v>44</v>
      </c>
      <c r="K105" s="33"/>
      <c r="L105" s="519"/>
      <c r="M105" s="251"/>
      <c r="N105" s="656"/>
    </row>
    <row r="106" spans="1:14" ht="22.5" x14ac:dyDescent="0.25">
      <c r="A106" s="554" t="s">
        <v>53</v>
      </c>
      <c r="B106" s="93" t="s">
        <v>364</v>
      </c>
      <c r="C106" s="65"/>
      <c r="D106" s="240">
        <v>2008</v>
      </c>
      <c r="E106" s="240">
        <v>2009</v>
      </c>
      <c r="F106" s="240">
        <v>2010</v>
      </c>
      <c r="G106" s="240">
        <v>2011</v>
      </c>
      <c r="H106" s="240">
        <v>2012</v>
      </c>
      <c r="I106" s="240">
        <v>2013</v>
      </c>
      <c r="J106" s="240">
        <v>2014</v>
      </c>
      <c r="K106" s="240">
        <v>2015</v>
      </c>
      <c r="L106" s="424">
        <v>2017</v>
      </c>
      <c r="M106" s="424">
        <v>2018</v>
      </c>
      <c r="N106" s="606" t="s">
        <v>866</v>
      </c>
    </row>
    <row r="107" spans="1:14" ht="25.5" customHeight="1" x14ac:dyDescent="0.25">
      <c r="A107" s="555"/>
      <c r="B107" s="681" t="s">
        <v>519</v>
      </c>
      <c r="C107" s="154" t="s">
        <v>937</v>
      </c>
      <c r="D107" s="254">
        <f>SUM(D108:D115)</f>
        <v>2708</v>
      </c>
      <c r="E107" s="254">
        <f t="shared" ref="E107:K107" si="11">SUM(E108:E115)</f>
        <v>2935</v>
      </c>
      <c r="F107" s="254">
        <f t="shared" si="11"/>
        <v>3336</v>
      </c>
      <c r="G107" s="254">
        <f t="shared" si="11"/>
        <v>3808</v>
      </c>
      <c r="H107" s="254">
        <f t="shared" si="11"/>
        <v>4125</v>
      </c>
      <c r="I107" s="254">
        <f t="shared" si="11"/>
        <v>4312</v>
      </c>
      <c r="J107" s="254">
        <f t="shared" si="11"/>
        <v>4582</v>
      </c>
      <c r="K107" s="254">
        <f t="shared" si="11"/>
        <v>4772</v>
      </c>
      <c r="L107" s="505"/>
      <c r="M107" s="30">
        <v>4259</v>
      </c>
      <c r="N107" s="631"/>
    </row>
    <row r="108" spans="1:14" x14ac:dyDescent="0.25">
      <c r="A108" s="555"/>
      <c r="B108" s="681"/>
      <c r="C108" s="155" t="s">
        <v>939</v>
      </c>
      <c r="D108" s="232">
        <v>418</v>
      </c>
      <c r="E108" s="232">
        <v>402</v>
      </c>
      <c r="F108" s="232">
        <v>390</v>
      </c>
      <c r="G108" s="232">
        <v>375</v>
      </c>
      <c r="H108" s="232">
        <v>353</v>
      </c>
      <c r="I108" s="232">
        <v>370</v>
      </c>
      <c r="J108" s="232">
        <v>375</v>
      </c>
      <c r="K108" s="232">
        <v>367</v>
      </c>
      <c r="L108" s="505"/>
      <c r="M108" s="30">
        <v>295</v>
      </c>
      <c r="N108" s="631"/>
    </row>
    <row r="109" spans="1:14" x14ac:dyDescent="0.25">
      <c r="A109" s="555"/>
      <c r="B109" s="681"/>
      <c r="C109" s="155" t="s">
        <v>940</v>
      </c>
      <c r="D109" s="232">
        <v>7</v>
      </c>
      <c r="E109" s="232">
        <v>29</v>
      </c>
      <c r="F109" s="232">
        <v>42</v>
      </c>
      <c r="G109" s="232">
        <v>48</v>
      </c>
      <c r="H109" s="232">
        <v>32</v>
      </c>
      <c r="I109" s="232">
        <v>20</v>
      </c>
      <c r="J109" s="232">
        <v>20</v>
      </c>
      <c r="K109" s="232">
        <v>16</v>
      </c>
      <c r="L109" s="505"/>
      <c r="M109" s="30">
        <v>23</v>
      </c>
      <c r="N109" s="631"/>
    </row>
    <row r="110" spans="1:14" x14ac:dyDescent="0.25">
      <c r="A110" s="555"/>
      <c r="B110" s="681"/>
      <c r="C110" s="155" t="s">
        <v>941</v>
      </c>
      <c r="D110" s="232">
        <v>100</v>
      </c>
      <c r="E110" s="232">
        <v>96</v>
      </c>
      <c r="F110" s="232">
        <v>90</v>
      </c>
      <c r="G110" s="232">
        <v>110</v>
      </c>
      <c r="H110" s="232">
        <v>115</v>
      </c>
      <c r="I110" s="232">
        <v>112</v>
      </c>
      <c r="J110" s="232">
        <v>99</v>
      </c>
      <c r="K110" s="232">
        <v>106</v>
      </c>
      <c r="L110" s="505"/>
      <c r="M110" s="30">
        <v>109</v>
      </c>
      <c r="N110" s="631"/>
    </row>
    <row r="111" spans="1:14" x14ac:dyDescent="0.25">
      <c r="A111" s="555"/>
      <c r="B111" s="681"/>
      <c r="C111" s="155" t="s">
        <v>942</v>
      </c>
      <c r="D111" s="232">
        <v>48</v>
      </c>
      <c r="E111" s="232">
        <v>47</v>
      </c>
      <c r="F111" s="232">
        <v>47</v>
      </c>
      <c r="G111" s="232">
        <v>47</v>
      </c>
      <c r="H111" s="232">
        <v>53</v>
      </c>
      <c r="I111" s="232">
        <v>61</v>
      </c>
      <c r="J111" s="232">
        <v>49</v>
      </c>
      <c r="K111" s="232">
        <v>40</v>
      </c>
      <c r="L111" s="505"/>
      <c r="M111" s="30">
        <v>50</v>
      </c>
      <c r="N111" s="631"/>
    </row>
    <row r="112" spans="1:14" x14ac:dyDescent="0.25">
      <c r="A112" s="555"/>
      <c r="B112" s="681"/>
      <c r="C112" s="155" t="s">
        <v>943</v>
      </c>
      <c r="D112" s="232">
        <v>628</v>
      </c>
      <c r="E112" s="232">
        <v>793</v>
      </c>
      <c r="F112" s="232">
        <v>963</v>
      </c>
      <c r="G112" s="232">
        <v>1120</v>
      </c>
      <c r="H112" s="232">
        <v>1214</v>
      </c>
      <c r="I112" s="232">
        <v>1270</v>
      </c>
      <c r="J112" s="232">
        <v>1347</v>
      </c>
      <c r="K112" s="232">
        <v>1363</v>
      </c>
      <c r="L112" s="505"/>
      <c r="M112" s="30">
        <v>1315</v>
      </c>
      <c r="N112" s="631"/>
    </row>
    <row r="113" spans="1:14" ht="19.5" x14ac:dyDescent="0.25">
      <c r="A113" s="555"/>
      <c r="B113" s="681"/>
      <c r="C113" s="155" t="s">
        <v>944</v>
      </c>
      <c r="D113" s="232">
        <v>174</v>
      </c>
      <c r="E113" s="232">
        <v>129</v>
      </c>
      <c r="F113" s="232">
        <v>173</v>
      </c>
      <c r="G113" s="232">
        <v>188</v>
      </c>
      <c r="H113" s="232">
        <v>231</v>
      </c>
      <c r="I113" s="232">
        <v>209</v>
      </c>
      <c r="J113" s="232">
        <v>214</v>
      </c>
      <c r="K113" s="232">
        <v>230</v>
      </c>
      <c r="L113" s="505"/>
      <c r="M113" s="30">
        <v>310</v>
      </c>
      <c r="N113" s="631"/>
    </row>
    <row r="114" spans="1:14" ht="19.5" x14ac:dyDescent="0.25">
      <c r="A114" s="555"/>
      <c r="B114" s="681"/>
      <c r="C114" s="155" t="s">
        <v>946</v>
      </c>
      <c r="D114" s="232">
        <v>109</v>
      </c>
      <c r="E114" s="232">
        <v>164</v>
      </c>
      <c r="F114" s="232">
        <v>185</v>
      </c>
      <c r="G114" s="232">
        <v>219</v>
      </c>
      <c r="H114" s="232">
        <v>329</v>
      </c>
      <c r="I114" s="232">
        <v>449</v>
      </c>
      <c r="J114" s="232">
        <v>620</v>
      </c>
      <c r="K114" s="232">
        <v>785</v>
      </c>
      <c r="L114" s="505"/>
      <c r="M114" s="30">
        <v>855</v>
      </c>
      <c r="N114" s="631"/>
    </row>
    <row r="115" spans="1:14" x14ac:dyDescent="0.25">
      <c r="A115" s="555"/>
      <c r="B115" s="681"/>
      <c r="C115" s="155" t="s">
        <v>945</v>
      </c>
      <c r="D115" s="232">
        <v>1224</v>
      </c>
      <c r="E115" s="232">
        <v>1275</v>
      </c>
      <c r="F115" s="232">
        <v>1446</v>
      </c>
      <c r="G115" s="232">
        <v>1701</v>
      </c>
      <c r="H115" s="232">
        <v>1798</v>
      </c>
      <c r="I115" s="232">
        <v>1821</v>
      </c>
      <c r="J115" s="232">
        <v>1858</v>
      </c>
      <c r="K115" s="232">
        <v>1865</v>
      </c>
      <c r="L115" s="505"/>
      <c r="M115" s="30">
        <v>1181</v>
      </c>
      <c r="N115" s="631"/>
    </row>
    <row r="116" spans="1:14" ht="23.25" x14ac:dyDescent="0.25">
      <c r="A116" s="555"/>
      <c r="B116" s="681"/>
      <c r="C116" s="154" t="s">
        <v>938</v>
      </c>
      <c r="D116" s="254">
        <f>SUM(D117:D124)</f>
        <v>5085</v>
      </c>
      <c r="E116" s="254">
        <f t="shared" ref="E116:K116" si="12">SUM(E117:E124)</f>
        <v>5426</v>
      </c>
      <c r="F116" s="254">
        <f t="shared" si="12"/>
        <v>5844</v>
      </c>
      <c r="G116" s="254">
        <f t="shared" si="12"/>
        <v>6195</v>
      </c>
      <c r="H116" s="254">
        <f t="shared" si="12"/>
        <v>6639</v>
      </c>
      <c r="I116" s="254">
        <f t="shared" si="12"/>
        <v>7198</v>
      </c>
      <c r="J116" s="254">
        <f t="shared" si="12"/>
        <v>7679</v>
      </c>
      <c r="K116" s="254">
        <f t="shared" si="12"/>
        <v>8365</v>
      </c>
      <c r="L116" s="505"/>
      <c r="M116" s="30">
        <v>9043</v>
      </c>
      <c r="N116" s="631"/>
    </row>
    <row r="117" spans="1:14" x14ac:dyDescent="0.25">
      <c r="A117" s="555"/>
      <c r="B117" s="681"/>
      <c r="C117" s="155" t="s">
        <v>947</v>
      </c>
      <c r="D117" s="232">
        <v>749</v>
      </c>
      <c r="E117" s="232">
        <v>677</v>
      </c>
      <c r="F117" s="232">
        <v>692</v>
      </c>
      <c r="G117" s="232">
        <v>692</v>
      </c>
      <c r="H117" s="232">
        <v>659</v>
      </c>
      <c r="I117" s="232">
        <v>654</v>
      </c>
      <c r="J117" s="232">
        <v>646</v>
      </c>
      <c r="K117" s="232">
        <v>640</v>
      </c>
      <c r="L117" s="505"/>
      <c r="M117" s="30">
        <v>628</v>
      </c>
      <c r="N117" s="631"/>
    </row>
    <row r="118" spans="1:14" x14ac:dyDescent="0.25">
      <c r="A118" s="555"/>
      <c r="B118" s="681"/>
      <c r="C118" s="155" t="s">
        <v>948</v>
      </c>
      <c r="D118" s="232">
        <v>42</v>
      </c>
      <c r="E118" s="232">
        <v>214</v>
      </c>
      <c r="F118" s="232">
        <v>324</v>
      </c>
      <c r="G118" s="232">
        <v>341</v>
      </c>
      <c r="H118" s="232">
        <v>291</v>
      </c>
      <c r="I118" s="232">
        <v>224</v>
      </c>
      <c r="J118" s="232">
        <v>271</v>
      </c>
      <c r="K118" s="232">
        <v>334</v>
      </c>
      <c r="L118" s="505"/>
      <c r="M118" s="30">
        <v>517</v>
      </c>
      <c r="N118" s="631"/>
    </row>
    <row r="119" spans="1:14" x14ac:dyDescent="0.25">
      <c r="A119" s="555"/>
      <c r="B119" s="681"/>
      <c r="C119" s="155" t="s">
        <v>949</v>
      </c>
      <c r="D119" s="232">
        <v>225</v>
      </c>
      <c r="E119" s="232">
        <v>207</v>
      </c>
      <c r="F119" s="232">
        <v>211</v>
      </c>
      <c r="G119" s="232">
        <v>187</v>
      </c>
      <c r="H119" s="232">
        <v>177</v>
      </c>
      <c r="I119" s="232">
        <v>170</v>
      </c>
      <c r="J119" s="232">
        <v>176</v>
      </c>
      <c r="K119" s="232">
        <v>168</v>
      </c>
      <c r="L119" s="505"/>
      <c r="M119" s="30">
        <v>157</v>
      </c>
      <c r="N119" s="631"/>
    </row>
    <row r="120" spans="1:14" x14ac:dyDescent="0.25">
      <c r="A120" s="555"/>
      <c r="B120" s="681"/>
      <c r="C120" s="155" t="s">
        <v>950</v>
      </c>
      <c r="D120" s="232">
        <v>135</v>
      </c>
      <c r="E120" s="232">
        <v>139</v>
      </c>
      <c r="F120" s="232">
        <v>143</v>
      </c>
      <c r="G120" s="232">
        <v>147</v>
      </c>
      <c r="H120" s="232">
        <v>141</v>
      </c>
      <c r="I120" s="232">
        <v>144</v>
      </c>
      <c r="J120" s="232">
        <v>133</v>
      </c>
      <c r="K120" s="232">
        <v>139</v>
      </c>
      <c r="L120" s="505"/>
      <c r="M120" s="30">
        <v>92</v>
      </c>
      <c r="N120" s="631"/>
    </row>
    <row r="121" spans="1:14" x14ac:dyDescent="0.25">
      <c r="A121" s="555"/>
      <c r="B121" s="681"/>
      <c r="C121" s="155" t="s">
        <v>951</v>
      </c>
      <c r="D121" s="232">
        <v>733</v>
      </c>
      <c r="E121" s="232">
        <v>1095</v>
      </c>
      <c r="F121" s="232">
        <v>1290</v>
      </c>
      <c r="G121" s="232">
        <v>1453</v>
      </c>
      <c r="H121" s="232">
        <v>1682</v>
      </c>
      <c r="I121" s="232">
        <v>1952</v>
      </c>
      <c r="J121" s="232">
        <v>2178</v>
      </c>
      <c r="K121" s="232">
        <v>2435</v>
      </c>
      <c r="L121" s="505"/>
      <c r="M121" s="30">
        <v>2804</v>
      </c>
      <c r="N121" s="631"/>
    </row>
    <row r="122" spans="1:14" ht="19.5" x14ac:dyDescent="0.25">
      <c r="A122" s="555"/>
      <c r="B122" s="681"/>
      <c r="C122" s="155" t="s">
        <v>952</v>
      </c>
      <c r="D122" s="232">
        <v>1099</v>
      </c>
      <c r="E122" s="232">
        <v>901</v>
      </c>
      <c r="F122" s="232">
        <v>856</v>
      </c>
      <c r="G122" s="232">
        <v>917</v>
      </c>
      <c r="H122" s="232">
        <v>1027</v>
      </c>
      <c r="I122" s="232">
        <v>1190</v>
      </c>
      <c r="J122" s="232">
        <v>1296</v>
      </c>
      <c r="K122" s="232">
        <v>1494</v>
      </c>
      <c r="L122" s="505"/>
      <c r="M122" s="30">
        <v>2167</v>
      </c>
      <c r="N122" s="631"/>
    </row>
    <row r="123" spans="1:14" ht="19.5" x14ac:dyDescent="0.25">
      <c r="A123" s="555"/>
      <c r="B123" s="681"/>
      <c r="C123" s="155" t="s">
        <v>953</v>
      </c>
      <c r="D123" s="232">
        <v>69</v>
      </c>
      <c r="E123" s="232">
        <v>57</v>
      </c>
      <c r="F123" s="232">
        <v>57</v>
      </c>
      <c r="G123" s="232">
        <v>67</v>
      </c>
      <c r="H123" s="232">
        <v>99</v>
      </c>
      <c r="I123" s="232">
        <v>139</v>
      </c>
      <c r="J123" s="232">
        <v>207</v>
      </c>
      <c r="K123" s="232">
        <v>279</v>
      </c>
      <c r="L123" s="505"/>
      <c r="M123" s="30">
        <v>493</v>
      </c>
      <c r="N123" s="631"/>
    </row>
    <row r="124" spans="1:14" ht="15.75" thickBot="1" x14ac:dyDescent="0.3">
      <c r="A124" s="556"/>
      <c r="B124" s="856"/>
      <c r="C124" s="521" t="s">
        <v>954</v>
      </c>
      <c r="D124" s="232">
        <v>2033</v>
      </c>
      <c r="E124" s="232">
        <v>2136</v>
      </c>
      <c r="F124" s="232">
        <v>2271</v>
      </c>
      <c r="G124" s="232">
        <v>2391</v>
      </c>
      <c r="H124" s="232">
        <v>2563</v>
      </c>
      <c r="I124" s="232">
        <v>2725</v>
      </c>
      <c r="J124" s="232">
        <v>2772</v>
      </c>
      <c r="K124" s="232">
        <v>2876</v>
      </c>
      <c r="L124" s="505"/>
      <c r="M124" s="30">
        <v>2083</v>
      </c>
      <c r="N124" s="632"/>
    </row>
    <row r="125" spans="1:14" x14ac:dyDescent="0.25">
      <c r="A125" s="554" t="s">
        <v>54</v>
      </c>
      <c r="B125" s="627" t="s">
        <v>681</v>
      </c>
      <c r="C125" s="627"/>
      <c r="D125" s="80">
        <v>2008</v>
      </c>
      <c r="E125" s="80">
        <v>2009</v>
      </c>
      <c r="F125" s="80">
        <v>2010</v>
      </c>
      <c r="G125" s="80">
        <v>2011</v>
      </c>
      <c r="H125" s="80">
        <v>2012</v>
      </c>
      <c r="I125" s="80">
        <v>2013</v>
      </c>
      <c r="J125" s="80">
        <v>2014</v>
      </c>
      <c r="K125" s="80">
        <v>2015</v>
      </c>
      <c r="L125" s="412">
        <v>2017</v>
      </c>
      <c r="M125" s="412">
        <v>2018</v>
      </c>
      <c r="N125" s="687" t="s">
        <v>867</v>
      </c>
    </row>
    <row r="126" spans="1:14" ht="21.75" customHeight="1" x14ac:dyDescent="0.25">
      <c r="A126" s="555"/>
      <c r="B126" s="854" t="s">
        <v>682</v>
      </c>
      <c r="C126" s="153" t="s">
        <v>683</v>
      </c>
      <c r="D126" s="122"/>
      <c r="E126" s="122"/>
      <c r="F126" s="232">
        <v>254</v>
      </c>
      <c r="G126" s="232">
        <v>264</v>
      </c>
      <c r="H126" s="232">
        <v>321</v>
      </c>
      <c r="I126" s="232">
        <v>344</v>
      </c>
      <c r="J126" s="232">
        <v>402</v>
      </c>
      <c r="K126" s="232">
        <v>566</v>
      </c>
      <c r="L126" s="30">
        <v>448</v>
      </c>
      <c r="M126" s="505"/>
      <c r="N126" s="688"/>
    </row>
    <row r="127" spans="1:14" ht="30" customHeight="1" thickBot="1" x14ac:dyDescent="0.3">
      <c r="A127" s="556"/>
      <c r="B127" s="855"/>
      <c r="C127" s="153" t="s">
        <v>443</v>
      </c>
      <c r="D127" s="122"/>
      <c r="E127" s="122"/>
      <c r="F127" s="122"/>
      <c r="G127" s="122"/>
      <c r="H127" s="255">
        <f>(H126/H14)*1000</f>
        <v>1.3163182455651146</v>
      </c>
      <c r="I127" s="255">
        <f>(I126/I14)*1000</f>
        <v>1.4116237366172735</v>
      </c>
      <c r="J127" s="255">
        <f>(J126/J14)*1000</f>
        <v>1.6499753735018881</v>
      </c>
      <c r="K127" s="255">
        <f>(K126/K14)*1000</f>
        <v>2.3158471868184924</v>
      </c>
      <c r="L127" s="31">
        <v>1.64</v>
      </c>
      <c r="M127" s="509"/>
      <c r="N127" s="853"/>
    </row>
    <row r="128" spans="1:14" x14ac:dyDescent="0.25">
      <c r="A128" s="554" t="s">
        <v>69</v>
      </c>
      <c r="B128" s="563" t="s">
        <v>514</v>
      </c>
      <c r="C128" s="563"/>
      <c r="D128" s="80">
        <v>2008</v>
      </c>
      <c r="E128" s="80">
        <v>2009</v>
      </c>
      <c r="F128" s="80">
        <v>2010</v>
      </c>
      <c r="G128" s="80">
        <v>2011</v>
      </c>
      <c r="H128" s="80">
        <v>2012</v>
      </c>
      <c r="I128" s="80">
        <v>2013</v>
      </c>
      <c r="J128" s="80">
        <v>2014</v>
      </c>
      <c r="K128" s="80">
        <v>2015</v>
      </c>
      <c r="L128" s="412">
        <v>2017</v>
      </c>
      <c r="M128" s="76">
        <v>2018</v>
      </c>
      <c r="N128" s="614" t="s">
        <v>867</v>
      </c>
    </row>
    <row r="129" spans="1:14" ht="22.5" x14ac:dyDescent="0.25">
      <c r="A129" s="555"/>
      <c r="B129" s="657" t="s">
        <v>1029</v>
      </c>
      <c r="C129" s="59" t="s">
        <v>1004</v>
      </c>
      <c r="D129" s="30"/>
      <c r="E129" s="30"/>
      <c r="F129" s="256">
        <v>22740</v>
      </c>
      <c r="G129" s="256">
        <v>24408</v>
      </c>
      <c r="H129" s="256">
        <v>22290</v>
      </c>
      <c r="I129" s="257">
        <v>15832</v>
      </c>
      <c r="J129" s="257">
        <v>11471</v>
      </c>
      <c r="K129" s="257">
        <v>8878</v>
      </c>
      <c r="L129" s="30">
        <v>6540</v>
      </c>
      <c r="M129" s="505"/>
      <c r="N129" s="615"/>
    </row>
    <row r="130" spans="1:14" ht="22.5" x14ac:dyDescent="0.25">
      <c r="A130" s="555"/>
      <c r="B130" s="658"/>
      <c r="C130" s="59" t="s">
        <v>1005</v>
      </c>
      <c r="D130" s="30"/>
      <c r="E130" s="30"/>
      <c r="F130" s="256">
        <v>4992</v>
      </c>
      <c r="G130" s="256">
        <v>5140</v>
      </c>
      <c r="H130" s="256">
        <v>4546</v>
      </c>
      <c r="I130" s="257">
        <v>4550</v>
      </c>
      <c r="J130" s="257">
        <v>3779</v>
      </c>
      <c r="K130" s="257">
        <v>4030</v>
      </c>
      <c r="L130" s="30">
        <v>1150</v>
      </c>
      <c r="M130" s="507"/>
      <c r="N130" s="615"/>
    </row>
    <row r="131" spans="1:14" ht="23.25" thickBot="1" x14ac:dyDescent="0.3">
      <c r="A131" s="556"/>
      <c r="B131" s="659"/>
      <c r="C131" s="78" t="s">
        <v>1022</v>
      </c>
      <c r="D131" s="30"/>
      <c r="E131" s="30"/>
      <c r="F131" s="30"/>
      <c r="G131" s="30"/>
      <c r="H131" s="226">
        <f>(H129+H130)/H14*1000</f>
        <v>110.04584560120068</v>
      </c>
      <c r="I131" s="226">
        <f>(I129+I130)/I14*1000</f>
        <v>83.638706394573447</v>
      </c>
      <c r="J131" s="226">
        <f>(J129+J130)/J14*1000</f>
        <v>62.59234936791988</v>
      </c>
      <c r="K131" s="226">
        <f>(K129+K130)/K14*1000</f>
        <v>52.814408988433037</v>
      </c>
      <c r="L131" s="506">
        <v>28.1</v>
      </c>
      <c r="M131" s="508"/>
      <c r="N131" s="656"/>
    </row>
    <row r="132" spans="1:14" ht="15.75" thickBot="1" x14ac:dyDescent="0.3">
      <c r="A132" s="622" t="s">
        <v>444</v>
      </c>
      <c r="B132" s="623"/>
      <c r="C132" s="623"/>
      <c r="D132" s="623"/>
      <c r="E132" s="623"/>
      <c r="F132" s="623"/>
      <c r="G132" s="623"/>
      <c r="H132" s="623"/>
      <c r="I132" s="623"/>
      <c r="J132" s="623"/>
      <c r="K132" s="623"/>
      <c r="L132" s="624"/>
      <c r="M132" s="624"/>
      <c r="N132" s="625"/>
    </row>
    <row r="133" spans="1:14" ht="15" customHeight="1" x14ac:dyDescent="0.25">
      <c r="A133" s="669" t="s">
        <v>506</v>
      </c>
      <c r="B133" s="627" t="s">
        <v>18</v>
      </c>
      <c r="C133" s="627"/>
      <c r="D133" s="218">
        <v>2008</v>
      </c>
      <c r="E133" s="218">
        <v>2009</v>
      </c>
      <c r="F133" s="218">
        <v>2010</v>
      </c>
      <c r="G133" s="218">
        <v>2011</v>
      </c>
      <c r="H133" s="218">
        <v>2012</v>
      </c>
      <c r="I133" s="218">
        <v>2013</v>
      </c>
      <c r="J133" s="218">
        <v>2014</v>
      </c>
      <c r="K133" s="218">
        <v>2015</v>
      </c>
      <c r="L133" s="76">
        <v>2017</v>
      </c>
      <c r="M133" s="57">
        <v>2018</v>
      </c>
      <c r="N133" s="615" t="s">
        <v>867</v>
      </c>
    </row>
    <row r="134" spans="1:14" x14ac:dyDescent="0.25">
      <c r="A134" s="669"/>
      <c r="B134" s="637" t="s">
        <v>725</v>
      </c>
      <c r="C134" s="166" t="s">
        <v>726</v>
      </c>
      <c r="D134" s="258"/>
      <c r="E134" s="258"/>
      <c r="F134" s="256">
        <v>8274</v>
      </c>
      <c r="G134" s="256">
        <v>9091</v>
      </c>
      <c r="H134" s="256">
        <v>7914</v>
      </c>
      <c r="I134" s="257">
        <v>5357</v>
      </c>
      <c r="J134" s="257">
        <v>3895</v>
      </c>
      <c r="K134" s="257">
        <v>3807</v>
      </c>
      <c r="L134" s="517">
        <v>2869</v>
      </c>
      <c r="M134" s="510"/>
      <c r="N134" s="615"/>
    </row>
    <row r="135" spans="1:14" ht="15.75" thickBot="1" x14ac:dyDescent="0.3">
      <c r="A135" s="669"/>
      <c r="B135" s="815"/>
      <c r="C135" s="170" t="s">
        <v>727</v>
      </c>
      <c r="D135" s="34"/>
      <c r="E135" s="34"/>
      <c r="F135" s="34"/>
      <c r="G135" s="34"/>
      <c r="H135" s="259">
        <f>H134/H14*1000</f>
        <v>32.452780671035256</v>
      </c>
      <c r="I135" s="259">
        <f>I134/I14*1000</f>
        <v>21.982756851914928</v>
      </c>
      <c r="J135" s="259">
        <f>J134/J14*1000</f>
        <v>15.986701691019535</v>
      </c>
      <c r="K135" s="259">
        <f>K134/K14*1000</f>
        <v>15.57673187317668</v>
      </c>
      <c r="L135" s="518">
        <v>11</v>
      </c>
      <c r="M135" s="513"/>
      <c r="N135" s="615"/>
    </row>
    <row r="136" spans="1:14" x14ac:dyDescent="0.25">
      <c r="A136" s="554" t="s">
        <v>509</v>
      </c>
      <c r="B136" s="93" t="s">
        <v>408</v>
      </c>
      <c r="C136" s="65"/>
      <c r="D136" s="57">
        <v>2008</v>
      </c>
      <c r="E136" s="57">
        <v>2009</v>
      </c>
      <c r="F136" s="57">
        <v>2010</v>
      </c>
      <c r="G136" s="57">
        <v>2011</v>
      </c>
      <c r="H136" s="57">
        <v>2012</v>
      </c>
      <c r="I136" s="57">
        <v>2013</v>
      </c>
      <c r="J136" s="57">
        <v>2014</v>
      </c>
      <c r="K136" s="57">
        <v>2015</v>
      </c>
      <c r="L136" s="382">
        <v>2017</v>
      </c>
      <c r="M136" s="382">
        <v>2018</v>
      </c>
      <c r="N136" s="606" t="s">
        <v>867</v>
      </c>
    </row>
    <row r="137" spans="1:14" ht="22.5" x14ac:dyDescent="0.25">
      <c r="A137" s="555"/>
      <c r="B137" s="562" t="s">
        <v>446</v>
      </c>
      <c r="C137" s="59" t="s">
        <v>1030</v>
      </c>
      <c r="D137" s="260"/>
      <c r="E137" s="260"/>
      <c r="F137" s="261">
        <v>43727</v>
      </c>
      <c r="G137" s="261">
        <v>38271</v>
      </c>
      <c r="H137" s="261">
        <v>36139</v>
      </c>
      <c r="I137" s="237">
        <v>35112</v>
      </c>
      <c r="J137" s="237">
        <v>32674</v>
      </c>
      <c r="K137" s="237">
        <v>29606</v>
      </c>
      <c r="L137" s="30">
        <v>23517</v>
      </c>
      <c r="M137" s="511"/>
      <c r="N137" s="631"/>
    </row>
    <row r="138" spans="1:14" ht="22.5" x14ac:dyDescent="0.25">
      <c r="A138" s="555"/>
      <c r="B138" s="562"/>
      <c r="C138" s="59" t="s">
        <v>1006</v>
      </c>
      <c r="D138" s="260"/>
      <c r="E138" s="260"/>
      <c r="F138" s="261">
        <v>4199</v>
      </c>
      <c r="G138" s="261">
        <v>4853</v>
      </c>
      <c r="H138" s="261">
        <v>5274</v>
      </c>
      <c r="I138" s="237">
        <v>5442</v>
      </c>
      <c r="J138" s="237">
        <v>5351</v>
      </c>
      <c r="K138" s="237">
        <v>6002</v>
      </c>
      <c r="L138" s="30">
        <v>4626</v>
      </c>
      <c r="M138" s="511"/>
      <c r="N138" s="631"/>
    </row>
    <row r="139" spans="1:14" ht="15.75" thickBot="1" x14ac:dyDescent="0.3">
      <c r="A139" s="556"/>
      <c r="B139" s="594"/>
      <c r="C139" s="72" t="s">
        <v>1007</v>
      </c>
      <c r="D139" s="262"/>
      <c r="E139" s="262"/>
      <c r="F139" s="263">
        <f t="shared" ref="F139:K139" si="13">F137/F12*1000</f>
        <v>32.796315880266107</v>
      </c>
      <c r="G139" s="263">
        <f t="shared" si="13"/>
        <v>28.782545913993051</v>
      </c>
      <c r="H139" s="263">
        <f t="shared" si="13"/>
        <v>27.27025083439165</v>
      </c>
      <c r="I139" s="263">
        <f t="shared" si="13"/>
        <v>26.596494098505197</v>
      </c>
      <c r="J139" s="263">
        <f t="shared" si="13"/>
        <v>24.831682777038484</v>
      </c>
      <c r="K139" s="263">
        <f t="shared" si="13"/>
        <v>22.543709561849763</v>
      </c>
      <c r="L139" s="426">
        <v>17.8</v>
      </c>
      <c r="M139" s="512"/>
      <c r="N139" s="632"/>
    </row>
    <row r="140" spans="1:14" ht="15.75" thickBot="1" x14ac:dyDescent="0.3">
      <c r="A140" s="674" t="s">
        <v>459</v>
      </c>
      <c r="B140" s="675"/>
      <c r="C140" s="675"/>
      <c r="D140" s="675"/>
      <c r="E140" s="675"/>
      <c r="F140" s="675"/>
      <c r="G140" s="675"/>
      <c r="H140" s="675"/>
      <c r="I140" s="675"/>
      <c r="J140" s="675"/>
      <c r="K140" s="675"/>
      <c r="L140" s="676"/>
      <c r="M140" s="676"/>
      <c r="N140" s="677"/>
    </row>
    <row r="141" spans="1:14" x14ac:dyDescent="0.25">
      <c r="A141" s="554" t="s">
        <v>393</v>
      </c>
      <c r="B141" s="850" t="s">
        <v>461</v>
      </c>
      <c r="C141" s="65"/>
      <c r="D141" s="80">
        <v>2008</v>
      </c>
      <c r="E141" s="80">
        <v>2009</v>
      </c>
      <c r="F141" s="80">
        <v>2010</v>
      </c>
      <c r="G141" s="80">
        <v>2011</v>
      </c>
      <c r="H141" s="80">
        <v>2012</v>
      </c>
      <c r="I141" s="80">
        <v>2013</v>
      </c>
      <c r="J141" s="80">
        <v>2014</v>
      </c>
      <c r="K141" s="80">
        <v>2015</v>
      </c>
      <c r="L141" s="412">
        <v>2017</v>
      </c>
      <c r="M141" s="412">
        <v>2018</v>
      </c>
      <c r="N141" s="606" t="s">
        <v>488</v>
      </c>
    </row>
    <row r="142" spans="1:14" ht="20.25" customHeight="1" x14ac:dyDescent="0.25">
      <c r="A142" s="626"/>
      <c r="B142" s="815"/>
      <c r="C142" s="59" t="s">
        <v>1008</v>
      </c>
      <c r="D142" s="237">
        <v>150</v>
      </c>
      <c r="E142" s="237">
        <v>164</v>
      </c>
      <c r="F142" s="237">
        <v>165</v>
      </c>
      <c r="G142" s="237">
        <v>165</v>
      </c>
      <c r="H142" s="237">
        <v>175</v>
      </c>
      <c r="I142" s="237">
        <v>183</v>
      </c>
      <c r="J142" s="237">
        <v>253</v>
      </c>
      <c r="K142" s="35"/>
      <c r="L142" s="35"/>
      <c r="M142" s="510"/>
      <c r="N142" s="573"/>
    </row>
    <row r="143" spans="1:14" ht="23.25" thickBot="1" x14ac:dyDescent="0.3">
      <c r="A143" s="636"/>
      <c r="B143" s="815"/>
      <c r="C143" s="78" t="s">
        <v>1009</v>
      </c>
      <c r="D143" s="36"/>
      <c r="E143" s="36"/>
      <c r="F143" s="36"/>
      <c r="G143" s="36"/>
      <c r="H143" s="264">
        <f>H14/H142</f>
        <v>1393.4971428571428</v>
      </c>
      <c r="I143" s="246">
        <f>I14/I142</f>
        <v>1331.6448087431695</v>
      </c>
      <c r="J143" s="246">
        <f>J14/J142</f>
        <v>963.00395256917</v>
      </c>
      <c r="K143" s="37"/>
      <c r="L143" s="37"/>
      <c r="M143" s="514"/>
      <c r="N143" s="574"/>
    </row>
    <row r="144" spans="1:14" x14ac:dyDescent="0.25">
      <c r="A144" s="554" t="s">
        <v>460</v>
      </c>
      <c r="B144" s="563" t="s">
        <v>407</v>
      </c>
      <c r="C144" s="563"/>
      <c r="D144" s="57">
        <v>2008</v>
      </c>
      <c r="E144" s="57">
        <v>2009</v>
      </c>
      <c r="F144" s="57">
        <v>2010</v>
      </c>
      <c r="G144" s="57">
        <v>2011</v>
      </c>
      <c r="H144" s="57">
        <v>2012</v>
      </c>
      <c r="I144" s="57">
        <v>2013</v>
      </c>
      <c r="J144" s="57">
        <v>2014</v>
      </c>
      <c r="K144" s="57">
        <v>2015</v>
      </c>
      <c r="L144" s="412">
        <v>2017</v>
      </c>
      <c r="M144" s="412">
        <v>2018</v>
      </c>
      <c r="N144" s="844" t="s">
        <v>536</v>
      </c>
    </row>
    <row r="145" spans="1:14" ht="15" customHeight="1" x14ac:dyDescent="0.25">
      <c r="A145" s="555"/>
      <c r="B145" s="562" t="s">
        <v>961</v>
      </c>
      <c r="C145" s="59" t="s">
        <v>438</v>
      </c>
      <c r="D145" s="68">
        <v>6568</v>
      </c>
      <c r="E145" s="68">
        <v>6465</v>
      </c>
      <c r="F145" s="68">
        <v>6403</v>
      </c>
      <c r="G145" s="68">
        <v>6411</v>
      </c>
      <c r="H145" s="68">
        <v>6582</v>
      </c>
      <c r="I145" s="68">
        <v>6871</v>
      </c>
      <c r="J145" s="68">
        <v>7019</v>
      </c>
      <c r="K145" s="68">
        <v>7036</v>
      </c>
      <c r="L145" s="175">
        <v>7909</v>
      </c>
      <c r="M145" s="515"/>
      <c r="N145" s="778"/>
    </row>
    <row r="146" spans="1:14" ht="21.75" customHeight="1" x14ac:dyDescent="0.25">
      <c r="A146" s="555"/>
      <c r="B146" s="562"/>
      <c r="C146" s="59" t="s">
        <v>440</v>
      </c>
      <c r="D146" s="176">
        <f t="shared" ref="D146:K146" si="14">D72/D145</f>
        <v>9.4564555420219243</v>
      </c>
      <c r="E146" s="176">
        <f t="shared" si="14"/>
        <v>9.7144624903325596</v>
      </c>
      <c r="F146" s="176">
        <f t="shared" si="14"/>
        <v>10.03576448539747</v>
      </c>
      <c r="G146" s="176">
        <f t="shared" si="14"/>
        <v>10.327094057089377</v>
      </c>
      <c r="H146" s="176">
        <f t="shared" si="14"/>
        <v>10.184442418717715</v>
      </c>
      <c r="I146" s="176">
        <f t="shared" si="14"/>
        <v>9.9962159802066655</v>
      </c>
      <c r="J146" s="176">
        <f t="shared" si="14"/>
        <v>9.8036757372845127</v>
      </c>
      <c r="K146" s="176">
        <f t="shared" si="14"/>
        <v>9.7116259238203533</v>
      </c>
      <c r="L146" s="175">
        <v>8.5</v>
      </c>
      <c r="M146" s="515"/>
      <c r="N146" s="778"/>
    </row>
    <row r="147" spans="1:14" x14ac:dyDescent="0.25">
      <c r="A147" s="555"/>
      <c r="B147" s="562"/>
      <c r="C147" s="59" t="s">
        <v>437</v>
      </c>
      <c r="D147" s="232">
        <v>13437</v>
      </c>
      <c r="E147" s="232">
        <v>13475</v>
      </c>
      <c r="F147" s="232">
        <v>13203</v>
      </c>
      <c r="G147" s="232">
        <v>13101</v>
      </c>
      <c r="H147" s="232">
        <v>13009</v>
      </c>
      <c r="I147" s="232">
        <v>13052</v>
      </c>
      <c r="J147" s="232">
        <v>13132</v>
      </c>
      <c r="K147" s="232">
        <v>13216</v>
      </c>
      <c r="L147" s="175">
        <v>14905</v>
      </c>
      <c r="M147" s="515"/>
      <c r="N147" s="778"/>
    </row>
    <row r="148" spans="1:14" ht="23.25" thickBot="1" x14ac:dyDescent="0.3">
      <c r="A148" s="556"/>
      <c r="B148" s="594"/>
      <c r="C148" s="62" t="s">
        <v>441</v>
      </c>
      <c r="D148" s="265">
        <f t="shared" ref="D148:K148" si="15">(D73+D74+D75)/D147</f>
        <v>8.7470417503907125</v>
      </c>
      <c r="E148" s="265">
        <f t="shared" si="15"/>
        <v>8.5010018552875692</v>
      </c>
      <c r="F148" s="265">
        <f t="shared" si="15"/>
        <v>8.5313943800651373</v>
      </c>
      <c r="G148" s="265">
        <f t="shared" si="15"/>
        <v>8.5455308755056869</v>
      </c>
      <c r="H148" s="265">
        <f t="shared" si="15"/>
        <v>8.6224152509800902</v>
      </c>
      <c r="I148" s="265">
        <f t="shared" si="15"/>
        <v>8.704413116763714</v>
      </c>
      <c r="J148" s="265">
        <f t="shared" si="15"/>
        <v>8.8598842522083459</v>
      </c>
      <c r="K148" s="265">
        <f t="shared" si="15"/>
        <v>9.0784654963680396</v>
      </c>
      <c r="L148" s="457">
        <v>8.4</v>
      </c>
      <c r="M148" s="516"/>
      <c r="N148" s="779"/>
    </row>
    <row r="152" spans="1:14" x14ac:dyDescent="0.25">
      <c r="C152" s="38"/>
      <c r="D152" s="39"/>
      <c r="E152" s="39"/>
      <c r="F152" s="39"/>
      <c r="G152" s="39"/>
      <c r="H152" s="39"/>
      <c r="I152" s="39"/>
      <c r="J152" s="39"/>
      <c r="K152" s="39"/>
      <c r="L152" s="39"/>
      <c r="M152" s="39"/>
      <c r="N152" s="38"/>
    </row>
    <row r="153" spans="1:14" x14ac:dyDescent="0.25">
      <c r="C153" s="38" t="s">
        <v>863</v>
      </c>
      <c r="D153" s="40">
        <v>0.6</v>
      </c>
      <c r="E153" s="40">
        <v>0.6</v>
      </c>
      <c r="F153" s="40">
        <v>0.6</v>
      </c>
      <c r="G153" s="40">
        <v>0.6</v>
      </c>
      <c r="H153" s="40">
        <v>0.6</v>
      </c>
      <c r="I153" s="40">
        <v>0.6</v>
      </c>
      <c r="J153" s="40">
        <v>0.6</v>
      </c>
      <c r="K153" s="40">
        <v>0.6</v>
      </c>
      <c r="L153" s="40"/>
      <c r="M153" s="40"/>
      <c r="N153" s="38"/>
    </row>
    <row r="154" spans="1:14" x14ac:dyDescent="0.25">
      <c r="C154" s="38" t="s">
        <v>864</v>
      </c>
      <c r="D154" s="39">
        <v>400</v>
      </c>
      <c r="E154" s="39">
        <v>400</v>
      </c>
      <c r="F154" s="39">
        <v>400</v>
      </c>
      <c r="G154" s="39">
        <v>400</v>
      </c>
      <c r="H154" s="39">
        <v>400</v>
      </c>
      <c r="I154" s="39">
        <v>400</v>
      </c>
      <c r="J154" s="39">
        <v>400</v>
      </c>
      <c r="K154" s="39">
        <v>400</v>
      </c>
      <c r="L154" s="39"/>
      <c r="M154" s="39"/>
      <c r="N154" s="38"/>
    </row>
    <row r="155" spans="1:14" x14ac:dyDescent="0.25">
      <c r="C155" s="38" t="s">
        <v>864</v>
      </c>
      <c r="D155" s="39">
        <v>1000</v>
      </c>
      <c r="E155" s="39">
        <v>1000</v>
      </c>
      <c r="F155" s="39">
        <v>1000</v>
      </c>
      <c r="G155" s="39">
        <v>1000</v>
      </c>
      <c r="H155" s="39">
        <v>1000</v>
      </c>
      <c r="I155" s="39">
        <v>1000</v>
      </c>
      <c r="J155" s="39">
        <v>1000</v>
      </c>
      <c r="K155" s="39">
        <v>1000</v>
      </c>
      <c r="L155" s="39"/>
      <c r="M155" s="39"/>
      <c r="N155" s="38"/>
    </row>
    <row r="156" spans="1:14" x14ac:dyDescent="0.25">
      <c r="C156" s="38"/>
      <c r="D156" s="39"/>
      <c r="E156" s="39"/>
      <c r="F156" s="39"/>
      <c r="G156" s="39"/>
      <c r="H156" s="39"/>
      <c r="I156" s="39"/>
      <c r="J156" s="39"/>
      <c r="K156" s="39"/>
      <c r="L156" s="39"/>
      <c r="M156" s="39"/>
      <c r="N156" s="38"/>
    </row>
  </sheetData>
  <mergeCells count="151">
    <mergeCell ref="B100:C100"/>
    <mergeCell ref="N100:N101"/>
    <mergeCell ref="B101:C101"/>
    <mergeCell ref="A97:A101"/>
    <mergeCell ref="B97:C97"/>
    <mergeCell ref="N97:N99"/>
    <mergeCell ref="B98:C98"/>
    <mergeCell ref="B99:C99"/>
    <mergeCell ref="B125:C125"/>
    <mergeCell ref="N125:N127"/>
    <mergeCell ref="B126:B127"/>
    <mergeCell ref="A106:A124"/>
    <mergeCell ref="N106:N124"/>
    <mergeCell ref="B107:B124"/>
    <mergeCell ref="A102:A105"/>
    <mergeCell ref="B102:C102"/>
    <mergeCell ref="N102:N105"/>
    <mergeCell ref="B104:B105"/>
    <mergeCell ref="A91:A95"/>
    <mergeCell ref="N91:N94"/>
    <mergeCell ref="A144:A148"/>
    <mergeCell ref="B144:C144"/>
    <mergeCell ref="N144:N148"/>
    <mergeCell ref="B145:B148"/>
    <mergeCell ref="B137:B139"/>
    <mergeCell ref="N136:N139"/>
    <mergeCell ref="A141:A143"/>
    <mergeCell ref="B141:B143"/>
    <mergeCell ref="N141:N143"/>
    <mergeCell ref="A136:A139"/>
    <mergeCell ref="N133:N135"/>
    <mergeCell ref="B133:C133"/>
    <mergeCell ref="A133:A135"/>
    <mergeCell ref="B134:B135"/>
    <mergeCell ref="A96:N96"/>
    <mergeCell ref="A132:N132"/>
    <mergeCell ref="A140:N140"/>
    <mergeCell ref="B129:B131"/>
    <mergeCell ref="N128:N131"/>
    <mergeCell ref="A128:A131"/>
    <mergeCell ref="B128:C128"/>
    <mergeCell ref="A125:A127"/>
    <mergeCell ref="B89:C89"/>
    <mergeCell ref="A89:A90"/>
    <mergeCell ref="N89:N90"/>
    <mergeCell ref="N86:N88"/>
    <mergeCell ref="B87:B88"/>
    <mergeCell ref="A81:A85"/>
    <mergeCell ref="B81:C81"/>
    <mergeCell ref="B82:B85"/>
    <mergeCell ref="B86:C86"/>
    <mergeCell ref="A86:A88"/>
    <mergeCell ref="N81:N85"/>
    <mergeCell ref="A76:A80"/>
    <mergeCell ref="B76:C76"/>
    <mergeCell ref="N76:N80"/>
    <mergeCell ref="B77:B80"/>
    <mergeCell ref="A68:A69"/>
    <mergeCell ref="B68:C68"/>
    <mergeCell ref="N68:N69"/>
    <mergeCell ref="A71:A75"/>
    <mergeCell ref="B72:B75"/>
    <mergeCell ref="N72:N75"/>
    <mergeCell ref="A70:N70"/>
    <mergeCell ref="A66:A67"/>
    <mergeCell ref="B66:C66"/>
    <mergeCell ref="N66:N67"/>
    <mergeCell ref="B67:C67"/>
    <mergeCell ref="A59:N59"/>
    <mergeCell ref="N60:N62"/>
    <mergeCell ref="N64:N65"/>
    <mergeCell ref="B60:C60"/>
    <mergeCell ref="B61:B65"/>
    <mergeCell ref="A60:A65"/>
    <mergeCell ref="N52:N58"/>
    <mergeCell ref="B53:B58"/>
    <mergeCell ref="D53:G53"/>
    <mergeCell ref="H53:K53"/>
    <mergeCell ref="D54:G54"/>
    <mergeCell ref="H54:K54"/>
    <mergeCell ref="D55:G55"/>
    <mergeCell ref="H55:K55"/>
    <mergeCell ref="D56:G56"/>
    <mergeCell ref="H56:K56"/>
    <mergeCell ref="A52:A58"/>
    <mergeCell ref="D52:G52"/>
    <mergeCell ref="H52:K52"/>
    <mergeCell ref="D57:G57"/>
    <mergeCell ref="H57:K57"/>
    <mergeCell ref="D58:G58"/>
    <mergeCell ref="H58:K58"/>
    <mergeCell ref="A47:A51"/>
    <mergeCell ref="D47:G47"/>
    <mergeCell ref="H47:K47"/>
    <mergeCell ref="N47:N51"/>
    <mergeCell ref="B48:B51"/>
    <mergeCell ref="D48:G48"/>
    <mergeCell ref="H48:K48"/>
    <mergeCell ref="D49:G49"/>
    <mergeCell ref="H49:K49"/>
    <mergeCell ref="D50:G50"/>
    <mergeCell ref="A40:A42"/>
    <mergeCell ref="N40:N42"/>
    <mergeCell ref="B41:B42"/>
    <mergeCell ref="A43:A46"/>
    <mergeCell ref="N43:N46"/>
    <mergeCell ref="B44:B46"/>
    <mergeCell ref="H50:K50"/>
    <mergeCell ref="D51:G51"/>
    <mergeCell ref="H51:K51"/>
    <mergeCell ref="L47:M47"/>
    <mergeCell ref="L48:M49"/>
    <mergeCell ref="A34:A35"/>
    <mergeCell ref="N34:N35"/>
    <mergeCell ref="A36:A37"/>
    <mergeCell ref="N36:N37"/>
    <mergeCell ref="A38:A39"/>
    <mergeCell ref="B38:C38"/>
    <mergeCell ref="N38:N39"/>
    <mergeCell ref="B39:C39"/>
    <mergeCell ref="H26:K26"/>
    <mergeCell ref="D27:G27"/>
    <mergeCell ref="H27:K27"/>
    <mergeCell ref="A28:A29"/>
    <mergeCell ref="N28:N29"/>
    <mergeCell ref="A30:A33"/>
    <mergeCell ref="B30:C30"/>
    <mergeCell ref="N30:N33"/>
    <mergeCell ref="B31:B33"/>
    <mergeCell ref="A23:A27"/>
    <mergeCell ref="D23:G23"/>
    <mergeCell ref="H23:K23"/>
    <mergeCell ref="N23:N27"/>
    <mergeCell ref="D24:G24"/>
    <mergeCell ref="H24:K24"/>
    <mergeCell ref="D7:N7"/>
    <mergeCell ref="A8:N8"/>
    <mergeCell ref="A9:A13"/>
    <mergeCell ref="B9:C9"/>
    <mergeCell ref="B10:B13"/>
    <mergeCell ref="N10:N13"/>
    <mergeCell ref="D25:G25"/>
    <mergeCell ref="H25:K25"/>
    <mergeCell ref="D26:G26"/>
    <mergeCell ref="N14:N16"/>
    <mergeCell ref="N17:N21"/>
    <mergeCell ref="B15:B22"/>
    <mergeCell ref="B24:B27"/>
    <mergeCell ref="B23:C23"/>
    <mergeCell ref="A14:A22"/>
    <mergeCell ref="L24:M24"/>
  </mergeCells>
  <pageMargins left="0.7" right="0.7" top="0.75" bottom="0.75" header="0.3" footer="0.3"/>
  <pageSetup paperSize="9" orientation="portrait" r:id="rId1"/>
  <ignoredErrors>
    <ignoredError sqref="D12:K12 H21:K21 D116:K117" formulaRange="1"/>
    <ignoredError sqref="H24:K26" unlockedFormula="1"/>
    <ignoredError sqref="A141:A148 A133:A139 A97:A131 A71:A95 A60:A69" twoDigitTextYear="1"/>
  </ignoredError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Q196"/>
  <sheetViews>
    <sheetView showGridLines="0" topLeftCell="A56" zoomScaleNormal="100" workbookViewId="0">
      <selection sqref="A1:J1"/>
    </sheetView>
  </sheetViews>
  <sheetFormatPr defaultColWidth="9.140625" defaultRowHeight="15" x14ac:dyDescent="0.25"/>
  <sheetData>
    <row r="1" spans="1:10" ht="21" x14ac:dyDescent="0.35">
      <c r="A1" s="860" t="s">
        <v>702</v>
      </c>
      <c r="B1" s="860"/>
      <c r="C1" s="860"/>
      <c r="D1" s="860"/>
      <c r="E1" s="860"/>
      <c r="F1" s="860"/>
      <c r="G1" s="860"/>
      <c r="H1" s="860"/>
      <c r="I1" s="860"/>
      <c r="J1" s="860"/>
    </row>
    <row r="3" spans="1:10" ht="23.25" x14ac:dyDescent="0.35">
      <c r="A3" s="266" t="s">
        <v>919</v>
      </c>
    </row>
    <row r="5" spans="1:10" x14ac:dyDescent="0.25">
      <c r="A5" s="861" t="s">
        <v>709</v>
      </c>
      <c r="B5" s="861"/>
      <c r="C5" s="861"/>
      <c r="D5" s="861"/>
      <c r="E5" s="861"/>
      <c r="F5" s="861"/>
      <c r="G5" s="861"/>
      <c r="H5" s="861"/>
      <c r="I5" s="861"/>
      <c r="J5" s="861"/>
    </row>
    <row r="19" spans="1:10" ht="15.75" x14ac:dyDescent="0.25">
      <c r="A19" s="862" t="s">
        <v>708</v>
      </c>
      <c r="B19" s="862"/>
      <c r="C19" s="862"/>
      <c r="D19" s="862"/>
      <c r="E19" s="862"/>
      <c r="F19" s="862"/>
      <c r="G19" s="862"/>
      <c r="H19" s="862"/>
      <c r="I19" s="862"/>
      <c r="J19" s="862"/>
    </row>
    <row r="47" spans="1:10" ht="15.75" x14ac:dyDescent="0.25">
      <c r="A47" s="862" t="s">
        <v>707</v>
      </c>
      <c r="B47" s="862"/>
      <c r="C47" s="862"/>
      <c r="D47" s="862"/>
      <c r="E47" s="862"/>
      <c r="F47" s="862"/>
      <c r="G47" s="862"/>
      <c r="H47" s="862"/>
      <c r="I47" s="862"/>
      <c r="J47" s="862"/>
    </row>
    <row r="62" spans="1:10" ht="15.75" x14ac:dyDescent="0.25">
      <c r="A62" s="862" t="s">
        <v>706</v>
      </c>
      <c r="B62" s="862"/>
      <c r="C62" s="862"/>
      <c r="D62" s="862"/>
      <c r="E62" s="862"/>
      <c r="F62" s="862"/>
      <c r="G62" s="862"/>
      <c r="H62" s="862"/>
      <c r="I62" s="862"/>
      <c r="J62" s="862"/>
    </row>
    <row r="76" spans="1:10" ht="15.75" x14ac:dyDescent="0.25">
      <c r="A76" s="862" t="s">
        <v>705</v>
      </c>
      <c r="B76" s="862"/>
      <c r="C76" s="862"/>
      <c r="D76" s="862"/>
      <c r="E76" s="862"/>
      <c r="F76" s="862"/>
      <c r="G76" s="862"/>
      <c r="H76" s="862"/>
      <c r="I76" s="862"/>
      <c r="J76" s="862"/>
    </row>
    <row r="104" spans="1:15" ht="15.75" x14ac:dyDescent="0.25">
      <c r="A104" s="862" t="s">
        <v>711</v>
      </c>
      <c r="B104" s="862"/>
      <c r="C104" s="862"/>
      <c r="D104" s="862"/>
      <c r="E104" s="862"/>
      <c r="F104" s="862"/>
      <c r="G104" s="862"/>
      <c r="H104" s="862"/>
      <c r="I104" s="862"/>
      <c r="J104" s="862"/>
    </row>
    <row r="107" spans="1:15" x14ac:dyDescent="0.25">
      <c r="L107" s="863" t="s">
        <v>712</v>
      </c>
      <c r="M107" s="863"/>
      <c r="N107" s="863"/>
      <c r="O107" s="863"/>
    </row>
    <row r="108" spans="1:15" x14ac:dyDescent="0.25">
      <c r="L108" s="863"/>
      <c r="M108" s="863"/>
      <c r="N108" s="863"/>
      <c r="O108" s="863"/>
    </row>
    <row r="109" spans="1:15" x14ac:dyDescent="0.25">
      <c r="L109" s="863"/>
      <c r="M109" s="863"/>
      <c r="N109" s="863"/>
      <c r="O109" s="863"/>
    </row>
    <row r="110" spans="1:15" x14ac:dyDescent="0.25">
      <c r="L110" s="863"/>
      <c r="M110" s="863"/>
      <c r="N110" s="863"/>
      <c r="O110" s="863"/>
    </row>
    <row r="118" spans="1:10" ht="23.25" x14ac:dyDescent="0.35">
      <c r="A118" s="266" t="s">
        <v>920</v>
      </c>
    </row>
    <row r="120" spans="1:10" ht="15.75" x14ac:dyDescent="0.25">
      <c r="A120" s="862" t="s">
        <v>921</v>
      </c>
      <c r="B120" s="862"/>
      <c r="C120" s="862"/>
      <c r="D120" s="862"/>
      <c r="E120" s="862"/>
      <c r="F120" s="862"/>
      <c r="G120" s="862"/>
      <c r="H120" s="862"/>
      <c r="I120" s="862"/>
      <c r="J120" s="862"/>
    </row>
    <row r="134" spans="1:10" ht="15.75" x14ac:dyDescent="0.25">
      <c r="A134" s="862" t="s">
        <v>704</v>
      </c>
      <c r="B134" s="862"/>
      <c r="C134" s="862"/>
      <c r="D134" s="862"/>
      <c r="E134" s="862"/>
      <c r="F134" s="862"/>
      <c r="G134" s="862"/>
      <c r="H134" s="862"/>
      <c r="I134" s="862"/>
      <c r="J134" s="862"/>
    </row>
    <row r="148" spans="1:17" ht="15.75" x14ac:dyDescent="0.25">
      <c r="A148" s="862" t="s">
        <v>703</v>
      </c>
      <c r="B148" s="862"/>
      <c r="C148" s="862"/>
      <c r="D148" s="862"/>
      <c r="E148" s="862"/>
      <c r="F148" s="862"/>
      <c r="G148" s="862"/>
      <c r="H148" s="862"/>
      <c r="I148" s="862"/>
      <c r="J148" s="862"/>
    </row>
    <row r="151" spans="1:17" x14ac:dyDescent="0.25">
      <c r="L151" s="593" t="s">
        <v>492</v>
      </c>
      <c r="M151" s="593"/>
      <c r="N151" s="593"/>
      <c r="O151" s="593"/>
      <c r="P151" s="593"/>
      <c r="Q151" s="593"/>
    </row>
    <row r="152" spans="1:17" x14ac:dyDescent="0.25">
      <c r="L152" s="593"/>
      <c r="M152" s="593"/>
      <c r="N152" s="593"/>
      <c r="O152" s="593"/>
      <c r="P152" s="593"/>
      <c r="Q152" s="593"/>
    </row>
    <row r="153" spans="1:17" x14ac:dyDescent="0.25">
      <c r="L153" s="593"/>
      <c r="M153" s="593"/>
      <c r="N153" s="593"/>
      <c r="O153" s="593"/>
      <c r="P153" s="593"/>
      <c r="Q153" s="593"/>
    </row>
    <row r="154" spans="1:17" x14ac:dyDescent="0.25">
      <c r="L154" s="593"/>
      <c r="M154" s="593"/>
      <c r="N154" s="593"/>
      <c r="O154" s="593"/>
      <c r="P154" s="593"/>
      <c r="Q154" s="593"/>
    </row>
    <row r="155" spans="1:17" x14ac:dyDescent="0.25">
      <c r="L155" s="593"/>
      <c r="M155" s="593"/>
      <c r="N155" s="593"/>
      <c r="O155" s="593"/>
      <c r="P155" s="593"/>
      <c r="Q155" s="593"/>
    </row>
    <row r="156" spans="1:17" x14ac:dyDescent="0.25">
      <c r="L156" s="593"/>
      <c r="M156" s="593"/>
      <c r="N156" s="593"/>
      <c r="O156" s="593"/>
      <c r="P156" s="593"/>
      <c r="Q156" s="593"/>
    </row>
    <row r="162" spans="1:10" ht="15.75" x14ac:dyDescent="0.25">
      <c r="A162" s="862" t="s">
        <v>710</v>
      </c>
      <c r="B162" s="862"/>
      <c r="C162" s="862"/>
      <c r="D162" s="862"/>
      <c r="E162" s="862"/>
      <c r="F162" s="862"/>
      <c r="G162" s="862"/>
      <c r="H162" s="862"/>
      <c r="I162" s="862"/>
      <c r="J162" s="862"/>
    </row>
    <row r="177" spans="1:10" ht="15.75" x14ac:dyDescent="0.25">
      <c r="A177" s="862" t="s">
        <v>713</v>
      </c>
      <c r="B177" s="862"/>
      <c r="C177" s="862"/>
      <c r="D177" s="862"/>
      <c r="E177" s="862"/>
      <c r="F177" s="862"/>
      <c r="G177" s="862"/>
      <c r="H177" s="862"/>
      <c r="I177" s="862"/>
      <c r="J177" s="862"/>
    </row>
    <row r="190" spans="1:10" ht="15.75" x14ac:dyDescent="0.25">
      <c r="A190" s="862" t="s">
        <v>714</v>
      </c>
      <c r="B190" s="862"/>
      <c r="C190" s="862"/>
      <c r="D190" s="862"/>
      <c r="E190" s="862"/>
      <c r="F190" s="862"/>
      <c r="G190" s="862"/>
      <c r="H190" s="862"/>
      <c r="I190" s="862"/>
      <c r="J190" s="862"/>
    </row>
    <row r="192" spans="1:10" x14ac:dyDescent="0.25">
      <c r="A192" t="s">
        <v>719</v>
      </c>
      <c r="F192" t="s">
        <v>720</v>
      </c>
    </row>
    <row r="193" spans="1:9" x14ac:dyDescent="0.25">
      <c r="C193">
        <v>2000</v>
      </c>
      <c r="D193">
        <v>2011</v>
      </c>
      <c r="H193">
        <v>2000</v>
      </c>
      <c r="I193">
        <v>2011</v>
      </c>
    </row>
    <row r="194" spans="1:9" x14ac:dyDescent="0.25">
      <c r="A194" t="s">
        <v>715</v>
      </c>
      <c r="B194" t="s">
        <v>716</v>
      </c>
      <c r="C194" s="267">
        <f>'3 SISESTUSVORM'!D53</f>
        <v>0.47763562431815926</v>
      </c>
      <c r="D194" s="267">
        <f>'3 SISESTUSVORM'!H53</f>
        <v>0.36224077565311069</v>
      </c>
      <c r="F194" t="s">
        <v>715</v>
      </c>
      <c r="G194" t="s">
        <v>716</v>
      </c>
      <c r="H194" s="267">
        <v>0.39196661372014263</v>
      </c>
      <c r="I194" s="267">
        <v>0.29023763173675332</v>
      </c>
    </row>
    <row r="195" spans="1:9" x14ac:dyDescent="0.25">
      <c r="A195" t="s">
        <v>540</v>
      </c>
      <c r="B195" t="s">
        <v>717</v>
      </c>
      <c r="C195" s="267">
        <f>'3 SISESTUSVORM'!D55</f>
        <v>0.44490726966180699</v>
      </c>
      <c r="D195" s="267">
        <f>'3 SISESTUSVORM'!H55</f>
        <v>0.47293293832480476</v>
      </c>
      <c r="F195" t="s">
        <v>540</v>
      </c>
      <c r="G195" t="s">
        <v>717</v>
      </c>
      <c r="H195" s="267">
        <v>0.4774577676546688</v>
      </c>
      <c r="I195" s="267">
        <v>0.40879763229948668</v>
      </c>
    </row>
    <row r="196" spans="1:9" x14ac:dyDescent="0.25">
      <c r="A196" t="s">
        <v>541</v>
      </c>
      <c r="B196" t="s">
        <v>718</v>
      </c>
      <c r="C196" s="267">
        <f>'3 SISESTUSVORM'!D57</f>
        <v>7.7457106020033722E-2</v>
      </c>
      <c r="D196" s="267">
        <f>'3 SISESTUSVORM'!H57</f>
        <v>0.16482628602208457</v>
      </c>
      <c r="F196" t="s">
        <v>541</v>
      </c>
      <c r="G196" t="s">
        <v>718</v>
      </c>
      <c r="H196" s="267">
        <v>0.13057561862518857</v>
      </c>
      <c r="I196" s="267">
        <v>0.30096473596376</v>
      </c>
    </row>
  </sheetData>
  <mergeCells count="15">
    <mergeCell ref="L151:Q156"/>
    <mergeCell ref="A177:J177"/>
    <mergeCell ref="A190:J190"/>
    <mergeCell ref="A62:J62"/>
    <mergeCell ref="A76:J76"/>
    <mergeCell ref="A120:J120"/>
    <mergeCell ref="A134:J134"/>
    <mergeCell ref="A148:J148"/>
    <mergeCell ref="A162:J162"/>
    <mergeCell ref="L107:O110"/>
    <mergeCell ref="A1:J1"/>
    <mergeCell ref="A5:J5"/>
    <mergeCell ref="A19:J19"/>
    <mergeCell ref="A47:J47"/>
    <mergeCell ref="A104:J10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K496"/>
  <sheetViews>
    <sheetView showGridLines="0" zoomScaleNormal="100" workbookViewId="0">
      <selection activeCell="O19" sqref="O19"/>
    </sheetView>
  </sheetViews>
  <sheetFormatPr defaultColWidth="9.140625" defaultRowHeight="15" x14ac:dyDescent="0.25"/>
  <cols>
    <col min="1" max="1" width="3.140625" customWidth="1"/>
    <col min="2" max="10" width="11.140625" customWidth="1"/>
    <col min="11" max="11" width="22.28515625" customWidth="1"/>
  </cols>
  <sheetData>
    <row r="1" spans="1:11" ht="21" x14ac:dyDescent="0.35">
      <c r="A1" s="860" t="s">
        <v>922</v>
      </c>
      <c r="B1" s="860"/>
      <c r="C1" s="860"/>
      <c r="D1" s="860"/>
      <c r="E1" s="860"/>
      <c r="F1" s="860"/>
      <c r="G1" s="860"/>
      <c r="H1" s="860"/>
      <c r="I1" s="860"/>
      <c r="J1" s="860"/>
      <c r="K1" s="860"/>
    </row>
    <row r="2" spans="1:11" x14ac:dyDescent="0.25">
      <c r="B2" t="s">
        <v>671</v>
      </c>
    </row>
    <row r="4" spans="1:11" ht="15.75" x14ac:dyDescent="0.25">
      <c r="B4" s="866" t="s">
        <v>526</v>
      </c>
      <c r="C4" s="866"/>
      <c r="D4" s="866"/>
      <c r="E4" s="866"/>
      <c r="F4" s="866"/>
      <c r="G4" s="866"/>
      <c r="H4" s="866"/>
      <c r="I4" s="866"/>
      <c r="J4" s="866"/>
      <c r="K4" s="866"/>
    </row>
    <row r="5" spans="1:11" ht="9" customHeight="1" x14ac:dyDescent="0.25"/>
    <row r="6" spans="1:11" x14ac:dyDescent="0.25">
      <c r="B6" s="867" t="s">
        <v>412</v>
      </c>
      <c r="C6" s="867"/>
      <c r="D6" s="867"/>
      <c r="E6" s="867"/>
      <c r="F6" s="867"/>
      <c r="G6" s="867"/>
      <c r="H6" s="867"/>
      <c r="I6" s="867"/>
      <c r="J6" s="867"/>
      <c r="K6" s="867"/>
    </row>
    <row r="7" spans="1:11" x14ac:dyDescent="0.25">
      <c r="B7" s="268"/>
      <c r="C7" s="268"/>
      <c r="D7" s="268"/>
      <c r="E7" s="268"/>
      <c r="F7" s="268"/>
      <c r="G7" s="268"/>
      <c r="H7" s="268"/>
      <c r="I7" s="268"/>
      <c r="J7" s="268"/>
      <c r="K7" s="268"/>
    </row>
    <row r="8" spans="1:11" x14ac:dyDescent="0.25">
      <c r="B8" s="869" t="s">
        <v>745</v>
      </c>
      <c r="C8" s="869"/>
      <c r="D8" s="870" t="e">
        <f>'3 SISESTUSVORM'!I71</f>
        <v>#VALUE!</v>
      </c>
      <c r="E8" s="870"/>
    </row>
    <row r="9" spans="1:11" x14ac:dyDescent="0.25">
      <c r="B9" s="56" t="s">
        <v>857</v>
      </c>
      <c r="C9" s="269"/>
      <c r="D9" s="269"/>
    </row>
    <row r="10" spans="1:11" ht="62.25" customHeight="1" x14ac:dyDescent="0.25">
      <c r="B10" s="868" t="str">
        <f>'3 SISESTUSVORM'!C73</f>
        <v>Terviseinfo teadlikus vanemale puudulik, vaja rohkem teavitamist. Vaja viia läbi rohkem ühisarutelusid.</v>
      </c>
      <c r="C10" s="868"/>
      <c r="D10" s="868"/>
      <c r="E10" s="868"/>
      <c r="F10" s="868"/>
      <c r="G10" s="868"/>
      <c r="H10" s="868"/>
      <c r="I10" s="868"/>
      <c r="J10" s="868"/>
      <c r="K10" s="868"/>
    </row>
    <row r="12" spans="1:11" x14ac:dyDescent="0.25">
      <c r="B12" s="867" t="s">
        <v>413</v>
      </c>
      <c r="C12" s="867"/>
      <c r="D12" s="867"/>
      <c r="E12" s="867"/>
      <c r="F12" s="867"/>
      <c r="G12" s="867"/>
      <c r="H12" s="867"/>
      <c r="I12" s="867"/>
      <c r="J12" s="867"/>
      <c r="K12" s="867"/>
    </row>
    <row r="13" spans="1:11" x14ac:dyDescent="0.25">
      <c r="B13" s="268"/>
      <c r="C13" s="268"/>
      <c r="D13" s="268"/>
      <c r="E13" s="268"/>
      <c r="F13" s="268"/>
      <c r="G13" s="268"/>
      <c r="H13" s="268"/>
      <c r="I13" s="268"/>
      <c r="J13" s="268"/>
      <c r="K13" s="268"/>
    </row>
    <row r="14" spans="1:11" x14ac:dyDescent="0.25">
      <c r="B14" s="869" t="s">
        <v>858</v>
      </c>
      <c r="C14" s="869"/>
      <c r="D14" s="268"/>
      <c r="E14" s="268"/>
      <c r="F14" s="268"/>
      <c r="G14" s="268"/>
      <c r="H14" s="268"/>
      <c r="I14" s="268"/>
      <c r="J14" s="268"/>
      <c r="K14" s="268"/>
    </row>
    <row r="15" spans="1:11" x14ac:dyDescent="0.25">
      <c r="B15" s="270"/>
      <c r="C15" s="270"/>
      <c r="D15" s="268"/>
      <c r="E15" s="268"/>
      <c r="F15" s="268"/>
      <c r="G15" s="268"/>
      <c r="H15" s="268"/>
      <c r="I15" s="268"/>
      <c r="J15" s="268"/>
      <c r="K15" s="268"/>
    </row>
    <row r="16" spans="1:11" x14ac:dyDescent="0.25">
      <c r="B16" s="864" t="s">
        <v>691</v>
      </c>
      <c r="C16" s="865"/>
      <c r="D16" s="865"/>
      <c r="E16" s="865"/>
      <c r="F16" s="865"/>
      <c r="G16" s="865"/>
      <c r="H16" s="865"/>
      <c r="I16" s="865"/>
      <c r="J16" s="865"/>
      <c r="K16" s="865"/>
    </row>
    <row r="32" spans="2:5" x14ac:dyDescent="0.25">
      <c r="B32" s="869" t="s">
        <v>745</v>
      </c>
      <c r="C32" s="869"/>
      <c r="D32" s="870">
        <f>'3 SISESTUSVORM'!I101</f>
        <v>2.5333333333333337</v>
      </c>
      <c r="E32" s="870"/>
    </row>
    <row r="33" spans="2:11" x14ac:dyDescent="0.25">
      <c r="B33" s="56" t="s">
        <v>857</v>
      </c>
      <c r="C33" s="269"/>
      <c r="D33" s="269"/>
    </row>
    <row r="34" spans="2:11" ht="64.5" customHeight="1" x14ac:dyDescent="0.25">
      <c r="B34" s="868" t="str">
        <f>'3 SISESTUSVORM'!C103</f>
        <v>Tuleb korraldada juhtumite põhjuste analüüsi, vajadus korraldada ümarlaudu andmete kogumiseks ja analüüsimiseks.</v>
      </c>
      <c r="C34" s="868"/>
      <c r="D34" s="868"/>
      <c r="E34" s="868"/>
      <c r="F34" s="868"/>
      <c r="G34" s="868"/>
      <c r="H34" s="868"/>
      <c r="I34" s="868"/>
      <c r="J34" s="868"/>
      <c r="K34" s="868"/>
    </row>
    <row r="36" spans="2:11" x14ac:dyDescent="0.25">
      <c r="B36" s="867" t="s">
        <v>430</v>
      </c>
      <c r="C36" s="867"/>
      <c r="D36" s="867"/>
      <c r="E36" s="867"/>
      <c r="F36" s="867"/>
      <c r="G36" s="867"/>
      <c r="H36" s="867"/>
      <c r="I36" s="867"/>
      <c r="J36" s="867"/>
      <c r="K36" s="867"/>
    </row>
    <row r="37" spans="2:11" x14ac:dyDescent="0.25">
      <c r="B37" s="6"/>
    </row>
    <row r="38" spans="2:11" x14ac:dyDescent="0.25">
      <c r="B38" s="869" t="s">
        <v>745</v>
      </c>
      <c r="C38" s="869"/>
      <c r="D38" s="870">
        <f>'3 SISESTUSVORM'!I114</f>
        <v>2</v>
      </c>
      <c r="E38" s="870"/>
    </row>
    <row r="39" spans="2:11" x14ac:dyDescent="0.25">
      <c r="B39" s="56" t="s">
        <v>857</v>
      </c>
      <c r="C39" s="269"/>
      <c r="D39" s="269"/>
    </row>
    <row r="40" spans="2:11" ht="66" customHeight="1" x14ac:dyDescent="0.25">
      <c r="B40" s="868">
        <f>'3 SISESTUSVORM'!C109</f>
        <v>0</v>
      </c>
      <c r="C40" s="868"/>
      <c r="D40" s="868"/>
      <c r="E40" s="868"/>
      <c r="F40" s="868"/>
      <c r="G40" s="868"/>
      <c r="H40" s="868"/>
      <c r="I40" s="868"/>
      <c r="J40" s="868"/>
      <c r="K40" s="868"/>
    </row>
    <row r="42" spans="2:11" ht="15.75" x14ac:dyDescent="0.25">
      <c r="B42" s="866" t="s">
        <v>721</v>
      </c>
      <c r="C42" s="866"/>
      <c r="D42" s="866"/>
      <c r="E42" s="866"/>
      <c r="F42" s="866"/>
      <c r="G42" s="866"/>
      <c r="H42" s="866"/>
      <c r="I42" s="866"/>
      <c r="J42" s="866"/>
      <c r="K42" s="866"/>
    </row>
    <row r="43" spans="2:11" ht="9.75" customHeight="1" x14ac:dyDescent="0.25">
      <c r="B43" s="271"/>
      <c r="C43" s="271"/>
      <c r="D43" s="271"/>
      <c r="E43" s="271"/>
      <c r="F43" s="271"/>
      <c r="G43" s="271"/>
      <c r="H43" s="271"/>
      <c r="I43" s="271"/>
      <c r="J43" s="271"/>
      <c r="K43" s="271"/>
    </row>
    <row r="44" spans="2:11" x14ac:dyDescent="0.25">
      <c r="B44" s="867" t="s">
        <v>527</v>
      </c>
      <c r="C44" s="867"/>
      <c r="D44" s="867"/>
      <c r="E44" s="867"/>
      <c r="F44" s="867"/>
      <c r="G44" s="867"/>
      <c r="H44" s="867"/>
      <c r="I44" s="867"/>
      <c r="J44" s="867"/>
      <c r="K44" s="867"/>
    </row>
    <row r="45" spans="2:11" x14ac:dyDescent="0.25">
      <c r="B45" s="268"/>
      <c r="C45" s="268"/>
      <c r="D45" s="268"/>
      <c r="E45" s="268"/>
      <c r="F45" s="268"/>
      <c r="G45" s="268"/>
      <c r="H45" s="268"/>
      <c r="I45" s="268"/>
      <c r="J45" s="268"/>
      <c r="K45" s="268"/>
    </row>
    <row r="46" spans="2:11" x14ac:dyDescent="0.25">
      <c r="B46" s="869" t="s">
        <v>858</v>
      </c>
      <c r="C46" s="869"/>
      <c r="D46" s="268"/>
      <c r="E46" s="268"/>
      <c r="F46" s="268"/>
      <c r="G46" s="268"/>
      <c r="H46" s="268"/>
      <c r="I46" s="268"/>
      <c r="J46" s="268"/>
      <c r="K46" s="268"/>
    </row>
    <row r="47" spans="2:11" x14ac:dyDescent="0.25">
      <c r="B47" s="268"/>
      <c r="C47" s="268"/>
      <c r="D47" s="268"/>
      <c r="E47" s="268"/>
      <c r="F47" s="268"/>
      <c r="G47" s="268"/>
      <c r="H47" s="268"/>
      <c r="I47" s="268"/>
      <c r="J47" s="268"/>
      <c r="K47" s="268"/>
    </row>
    <row r="48" spans="2:11" x14ac:dyDescent="0.25">
      <c r="B48" s="865" t="s">
        <v>686</v>
      </c>
      <c r="C48" s="865"/>
      <c r="D48" s="865"/>
      <c r="E48" s="865"/>
      <c r="F48" s="865"/>
      <c r="G48" s="865"/>
      <c r="H48" s="865"/>
      <c r="I48" s="865"/>
      <c r="J48" s="865"/>
      <c r="K48" s="865"/>
    </row>
    <row r="64" spans="2:3" ht="15.75" x14ac:dyDescent="0.25">
      <c r="B64" s="272" t="s">
        <v>687</v>
      </c>
      <c r="C64" s="2"/>
    </row>
    <row r="79" spans="2:2" x14ac:dyDescent="0.25">
      <c r="B79" s="272" t="s">
        <v>722</v>
      </c>
    </row>
    <row r="93" spans="2:2" x14ac:dyDescent="0.25">
      <c r="B93" s="272" t="s">
        <v>723</v>
      </c>
    </row>
    <row r="107" spans="2:2" x14ac:dyDescent="0.25">
      <c r="B107" s="272" t="s">
        <v>724</v>
      </c>
    </row>
    <row r="124" spans="2:11" x14ac:dyDescent="0.25">
      <c r="B124" s="869" t="s">
        <v>745</v>
      </c>
      <c r="C124" s="869"/>
      <c r="D124" s="870">
        <f>'3 SISESTUSVORM'!I153</f>
        <v>3.2</v>
      </c>
      <c r="E124" s="870"/>
    </row>
    <row r="125" spans="2:11" x14ac:dyDescent="0.25">
      <c r="B125" s="56" t="s">
        <v>857</v>
      </c>
      <c r="C125" s="269"/>
      <c r="D125" s="269"/>
    </row>
    <row r="126" spans="2:11" ht="53.25" customHeight="1" x14ac:dyDescent="0.25">
      <c r="B126" s="868" t="str">
        <f>'3 SISESTUSVORM'!C155</f>
        <v xml:space="preserve">Alushariduse kättesaadavus vähenenud seoses nõudluse suurenemisega lasteaiakohtade järele. Eripedagoogilise, logopeedilise abi kättesaadavus piiratud spetsialistide vähesuse tõttu. Alushariduses ja üldhariduses on tagatud hariduse omandamine kodukoha lähedases õppeasutuses. </v>
      </c>
      <c r="C126" s="868"/>
      <c r="D126" s="868"/>
      <c r="E126" s="868"/>
      <c r="F126" s="868"/>
      <c r="G126" s="868"/>
      <c r="H126" s="868"/>
      <c r="I126" s="868"/>
      <c r="J126" s="868"/>
      <c r="K126" s="868"/>
    </row>
    <row r="127" spans="2:11" x14ac:dyDescent="0.25">
      <c r="B127" s="273"/>
      <c r="C127" s="273"/>
      <c r="D127" s="273"/>
      <c r="E127" s="273"/>
      <c r="F127" s="273"/>
      <c r="G127" s="273"/>
      <c r="H127" s="273"/>
      <c r="I127" s="273"/>
      <c r="J127" s="273"/>
      <c r="K127" s="273"/>
    </row>
    <row r="128" spans="2:11" x14ac:dyDescent="0.25">
      <c r="B128" s="867" t="s">
        <v>667</v>
      </c>
      <c r="C128" s="867"/>
      <c r="D128" s="867"/>
      <c r="E128" s="867"/>
      <c r="F128" s="867"/>
      <c r="G128" s="867"/>
      <c r="H128" s="867"/>
      <c r="I128" s="867"/>
      <c r="J128" s="867"/>
      <c r="K128" s="867"/>
    </row>
    <row r="129" spans="2:11" x14ac:dyDescent="0.25">
      <c r="B129" s="271"/>
      <c r="C129" s="271"/>
      <c r="D129" s="271"/>
      <c r="E129" s="271"/>
      <c r="F129" s="271"/>
      <c r="G129" s="271"/>
      <c r="H129" s="271"/>
      <c r="I129" s="271"/>
      <c r="J129" s="271"/>
      <c r="K129" s="271"/>
    </row>
    <row r="130" spans="2:11" x14ac:dyDescent="0.25">
      <c r="B130" s="869" t="s">
        <v>858</v>
      </c>
      <c r="C130" s="869"/>
      <c r="D130" s="271"/>
      <c r="E130" s="271"/>
      <c r="F130" s="271"/>
      <c r="G130" s="271"/>
      <c r="H130" s="271"/>
      <c r="I130" s="271"/>
      <c r="J130" s="271"/>
      <c r="K130" s="271"/>
    </row>
    <row r="132" spans="2:11" x14ac:dyDescent="0.25">
      <c r="B132" s="272" t="s">
        <v>859</v>
      </c>
    </row>
    <row r="149" spans="2:2" x14ac:dyDescent="0.25">
      <c r="B149" s="272" t="s">
        <v>923</v>
      </c>
    </row>
    <row r="150" spans="2:2" x14ac:dyDescent="0.25">
      <c r="B150" s="56" t="s">
        <v>865</v>
      </c>
    </row>
    <row r="151" spans="2:2" x14ac:dyDescent="0.25">
      <c r="B151" s="56"/>
    </row>
    <row r="152" spans="2:2" x14ac:dyDescent="0.25">
      <c r="B152" s="56"/>
    </row>
    <row r="153" spans="2:2" x14ac:dyDescent="0.25">
      <c r="B153" s="56"/>
    </row>
    <row r="154" spans="2:2" x14ac:dyDescent="0.25">
      <c r="B154" s="56"/>
    </row>
    <row r="155" spans="2:2" x14ac:dyDescent="0.25">
      <c r="B155" s="56"/>
    </row>
    <row r="156" spans="2:2" x14ac:dyDescent="0.25">
      <c r="B156" s="56"/>
    </row>
    <row r="157" spans="2:2" x14ac:dyDescent="0.25">
      <c r="B157" s="56"/>
    </row>
    <row r="158" spans="2:2" x14ac:dyDescent="0.25">
      <c r="B158" s="56"/>
    </row>
    <row r="159" spans="2:2" x14ac:dyDescent="0.25">
      <c r="B159" s="56"/>
    </row>
    <row r="160" spans="2:2" x14ac:dyDescent="0.25">
      <c r="B160" s="56"/>
    </row>
    <row r="161" spans="2:2" x14ac:dyDescent="0.25">
      <c r="B161" s="56"/>
    </row>
    <row r="162" spans="2:2" x14ac:dyDescent="0.25">
      <c r="B162" s="56"/>
    </row>
    <row r="163" spans="2:2" x14ac:dyDescent="0.25">
      <c r="B163" s="56"/>
    </row>
    <row r="164" spans="2:2" x14ac:dyDescent="0.25">
      <c r="B164" s="56"/>
    </row>
    <row r="165" spans="2:2" x14ac:dyDescent="0.25">
      <c r="B165" s="56"/>
    </row>
    <row r="166" spans="2:2" x14ac:dyDescent="0.25">
      <c r="B166" s="56"/>
    </row>
    <row r="167" spans="2:2" x14ac:dyDescent="0.25">
      <c r="B167" s="56" t="s">
        <v>1044</v>
      </c>
    </row>
    <row r="185" spans="2:2" x14ac:dyDescent="0.25">
      <c r="B185" s="272" t="s">
        <v>728</v>
      </c>
    </row>
    <row r="203" spans="2:11" x14ac:dyDescent="0.25">
      <c r="B203" s="869" t="s">
        <v>745</v>
      </c>
      <c r="C203" s="869"/>
      <c r="D203" s="870">
        <f>'3 SISESTUSVORM'!I171</f>
        <v>3</v>
      </c>
      <c r="E203" s="870"/>
    </row>
    <row r="204" spans="2:11" x14ac:dyDescent="0.25">
      <c r="B204" s="56" t="s">
        <v>857</v>
      </c>
      <c r="C204" s="269"/>
      <c r="D204" s="269"/>
    </row>
    <row r="205" spans="2:11" ht="60.75" customHeight="1" x14ac:dyDescent="0.25">
      <c r="B205" s="868" t="str">
        <f>'3 SISESTUSVORM'!C173</f>
        <v>Tagatud toimiv noosootöö, võimalus osaleda erinevates huviringides. Vajadus leida mooduseid õigusrikkujate abistamiseks.</v>
      </c>
      <c r="C205" s="868"/>
      <c r="D205" s="868"/>
      <c r="E205" s="868"/>
      <c r="F205" s="868"/>
      <c r="G205" s="868"/>
      <c r="H205" s="868"/>
      <c r="I205" s="868"/>
      <c r="J205" s="868"/>
      <c r="K205" s="868"/>
    </row>
    <row r="207" spans="2:11" x14ac:dyDescent="0.25">
      <c r="B207" s="867" t="s">
        <v>677</v>
      </c>
      <c r="C207" s="867"/>
      <c r="D207" s="867"/>
      <c r="E207" s="867"/>
      <c r="F207" s="867"/>
      <c r="G207" s="867"/>
      <c r="H207" s="867"/>
      <c r="I207" s="867"/>
      <c r="J207" s="867"/>
      <c r="K207" s="867"/>
    </row>
    <row r="208" spans="2:11" ht="11.25" customHeight="1" x14ac:dyDescent="0.25"/>
    <row r="209" spans="2:3" x14ac:dyDescent="0.25">
      <c r="B209" s="869" t="s">
        <v>858</v>
      </c>
      <c r="C209" s="869"/>
    </row>
    <row r="210" spans="2:3" x14ac:dyDescent="0.25">
      <c r="B210" s="274"/>
      <c r="C210" s="274"/>
    </row>
    <row r="211" spans="2:3" x14ac:dyDescent="0.25">
      <c r="B211" s="272" t="s">
        <v>729</v>
      </c>
    </row>
    <row r="230" spans="2:2" x14ac:dyDescent="0.25">
      <c r="B230" s="272" t="s">
        <v>860</v>
      </c>
    </row>
    <row r="247" spans="2:11" x14ac:dyDescent="0.25">
      <c r="B247" s="869" t="s">
        <v>745</v>
      </c>
      <c r="C247" s="869"/>
      <c r="D247" s="870">
        <f>'3 SISESTUSVORM'!I191</f>
        <v>2.875</v>
      </c>
      <c r="E247" s="870"/>
    </row>
    <row r="248" spans="2:11" x14ac:dyDescent="0.25">
      <c r="B248" s="56" t="s">
        <v>857</v>
      </c>
      <c r="C248" s="269"/>
      <c r="D248" s="269"/>
    </row>
    <row r="249" spans="2:11" ht="54" customHeight="1" x14ac:dyDescent="0.25">
      <c r="B249" s="868" t="str">
        <f>'3 SISESTUSVORM'!C193</f>
        <v>Hariduse omandamist toetavad teenused on olemas, kuid nende maht ei vasta vajadusele.</v>
      </c>
      <c r="C249" s="868"/>
      <c r="D249" s="868"/>
      <c r="E249" s="868"/>
      <c r="F249" s="868"/>
      <c r="G249" s="868"/>
      <c r="H249" s="868"/>
      <c r="I249" s="868"/>
      <c r="J249" s="868"/>
      <c r="K249" s="868"/>
    </row>
    <row r="251" spans="2:11" ht="15.75" x14ac:dyDescent="0.25">
      <c r="B251" s="866" t="s">
        <v>447</v>
      </c>
      <c r="C251" s="866"/>
      <c r="D251" s="866"/>
      <c r="E251" s="866"/>
      <c r="F251" s="866"/>
      <c r="G251" s="866"/>
      <c r="H251" s="866"/>
      <c r="I251" s="866"/>
      <c r="J251" s="866"/>
      <c r="K251" s="866"/>
    </row>
    <row r="252" spans="2:11" ht="12" customHeight="1" x14ac:dyDescent="0.25">
      <c r="B252" s="271"/>
      <c r="C252" s="271"/>
      <c r="D252" s="271"/>
      <c r="E252" s="271"/>
      <c r="F252" s="271"/>
      <c r="G252" s="271"/>
      <c r="H252" s="271"/>
      <c r="I252" s="271"/>
      <c r="J252" s="271"/>
      <c r="K252" s="271"/>
    </row>
    <row r="253" spans="2:11" x14ac:dyDescent="0.25">
      <c r="B253" s="867" t="s">
        <v>469</v>
      </c>
      <c r="C253" s="867"/>
      <c r="D253" s="867"/>
      <c r="E253" s="867"/>
      <c r="F253" s="867"/>
      <c r="G253" s="867"/>
      <c r="H253" s="867"/>
      <c r="I253" s="867"/>
      <c r="J253" s="867"/>
      <c r="K253" s="867"/>
    </row>
    <row r="255" spans="2:11" x14ac:dyDescent="0.25">
      <c r="B255" s="869" t="s">
        <v>858</v>
      </c>
      <c r="C255" s="869"/>
    </row>
    <row r="257" spans="2:2" x14ac:dyDescent="0.25">
      <c r="B257" s="272" t="s">
        <v>735</v>
      </c>
    </row>
    <row r="275" spans="2:11" x14ac:dyDescent="0.25">
      <c r="B275" s="869" t="s">
        <v>745</v>
      </c>
      <c r="C275" s="869"/>
      <c r="D275" s="870">
        <f>'3 SISESTUSVORM'!I207</f>
        <v>1.6666666666666667</v>
      </c>
      <c r="E275" s="870"/>
    </row>
    <row r="276" spans="2:11" x14ac:dyDescent="0.25">
      <c r="B276" s="56" t="s">
        <v>857</v>
      </c>
      <c r="C276" s="269"/>
      <c r="D276" s="269"/>
    </row>
    <row r="277" spans="2:11" ht="54" customHeight="1" x14ac:dyDescent="0.25">
      <c r="B277" s="868" t="str">
        <f>'3 SISESTUSVORM'!C209</f>
        <v>Kohapeal teenuste vähesus. Tugiisikuteenuse pakkujate vähesus.</v>
      </c>
      <c r="C277" s="868"/>
      <c r="D277" s="868"/>
      <c r="E277" s="868"/>
      <c r="F277" s="868"/>
      <c r="G277" s="868"/>
      <c r="H277" s="868"/>
      <c r="I277" s="868"/>
      <c r="J277" s="868"/>
      <c r="K277" s="868"/>
    </row>
    <row r="278" spans="2:11" ht="12.75" customHeight="1" x14ac:dyDescent="0.25">
      <c r="B278" s="273"/>
      <c r="C278" s="273"/>
      <c r="D278" s="273"/>
      <c r="E278" s="273"/>
      <c r="F278" s="273"/>
      <c r="G278" s="273"/>
      <c r="H278" s="273"/>
      <c r="I278" s="273"/>
      <c r="J278" s="273"/>
      <c r="K278" s="273"/>
    </row>
    <row r="279" spans="2:11" ht="12.75" customHeight="1" x14ac:dyDescent="0.25">
      <c r="B279" s="867" t="s">
        <v>442</v>
      </c>
      <c r="C279" s="867"/>
      <c r="D279" s="867"/>
      <c r="E279" s="867"/>
      <c r="F279" s="867"/>
      <c r="G279" s="867"/>
      <c r="H279" s="867"/>
      <c r="I279" s="867"/>
      <c r="J279" s="867"/>
      <c r="K279" s="867"/>
    </row>
    <row r="280" spans="2:11" ht="12.75" customHeight="1" x14ac:dyDescent="0.25">
      <c r="B280" s="271"/>
      <c r="C280" s="271"/>
      <c r="D280" s="271"/>
      <c r="E280" s="271"/>
      <c r="F280" s="271"/>
      <c r="G280" s="271"/>
      <c r="H280" s="271"/>
      <c r="I280" s="271"/>
      <c r="J280" s="271"/>
      <c r="K280" s="271"/>
    </row>
    <row r="281" spans="2:11" ht="12.75" customHeight="1" x14ac:dyDescent="0.25">
      <c r="B281" s="869" t="s">
        <v>858</v>
      </c>
      <c r="C281" s="869"/>
      <c r="D281" s="271"/>
      <c r="E281" s="271"/>
      <c r="F281" s="271"/>
      <c r="G281" s="271"/>
      <c r="H281" s="271"/>
      <c r="I281" s="271"/>
      <c r="J281" s="271"/>
      <c r="K281" s="271"/>
    </row>
    <row r="282" spans="2:11" ht="12.75" customHeight="1" x14ac:dyDescent="0.25"/>
    <row r="283" spans="2:11" ht="12.75" customHeight="1" x14ac:dyDescent="0.25">
      <c r="B283" s="272" t="s">
        <v>736</v>
      </c>
    </row>
    <row r="316" spans="2:2" x14ac:dyDescent="0.25">
      <c r="B316" s="272" t="s">
        <v>737</v>
      </c>
    </row>
    <row r="318" spans="2:2" x14ac:dyDescent="0.25">
      <c r="B318" s="200" t="s">
        <v>924</v>
      </c>
    </row>
    <row r="335" spans="2:2" x14ac:dyDescent="0.25">
      <c r="B335" s="200" t="s">
        <v>925</v>
      </c>
    </row>
    <row r="352" spans="2:2" x14ac:dyDescent="0.25">
      <c r="B352" s="272" t="s">
        <v>738</v>
      </c>
    </row>
    <row r="370" spans="2:2" x14ac:dyDescent="0.25">
      <c r="B370" s="272" t="s">
        <v>739</v>
      </c>
    </row>
    <row r="387" spans="2:11" x14ac:dyDescent="0.25">
      <c r="B387" s="869" t="s">
        <v>745</v>
      </c>
      <c r="C387" s="869"/>
      <c r="D387" s="870">
        <f>'3 SISESTUSVORM'!I256</f>
        <v>2.5555555555555554</v>
      </c>
      <c r="E387" s="870"/>
    </row>
    <row r="388" spans="2:11" x14ac:dyDescent="0.25">
      <c r="B388" s="56" t="s">
        <v>857</v>
      </c>
      <c r="C388" s="269"/>
      <c r="D388" s="269"/>
    </row>
    <row r="389" spans="2:11" ht="53.25" customHeight="1" x14ac:dyDescent="0.25">
      <c r="B389" s="868" t="str">
        <f>'3 SISESTUSVORM'!C258</f>
        <v>Süütegusid toime pannud lastele puuduvad mõjutusvahendid. Abivajavatele lastele raske leida tugisikuid, kuigi rahasus on olemas KOV poolt. Väärkoheldud lastele abi osutamine kesine.</v>
      </c>
      <c r="C389" s="868"/>
      <c r="D389" s="868"/>
      <c r="E389" s="868"/>
      <c r="F389" s="868"/>
      <c r="G389" s="868"/>
      <c r="H389" s="868"/>
      <c r="I389" s="868"/>
      <c r="J389" s="868"/>
      <c r="K389" s="868"/>
    </row>
    <row r="391" spans="2:11" ht="15.75" x14ac:dyDescent="0.25">
      <c r="B391" s="866" t="s">
        <v>444</v>
      </c>
      <c r="C391" s="866"/>
      <c r="D391" s="866"/>
      <c r="E391" s="866"/>
      <c r="F391" s="866"/>
      <c r="G391" s="866"/>
      <c r="H391" s="866"/>
      <c r="I391" s="866"/>
      <c r="J391" s="866"/>
      <c r="K391" s="866"/>
    </row>
    <row r="392" spans="2:11" x14ac:dyDescent="0.25">
      <c r="B392" s="271"/>
      <c r="C392" s="271"/>
      <c r="D392" s="271"/>
      <c r="E392" s="271"/>
      <c r="F392" s="271"/>
      <c r="G392" s="271"/>
      <c r="H392" s="271"/>
      <c r="I392" s="271"/>
      <c r="J392" s="271"/>
      <c r="K392" s="271"/>
    </row>
    <row r="393" spans="2:11" x14ac:dyDescent="0.25">
      <c r="B393" s="867" t="s">
        <v>498</v>
      </c>
      <c r="C393" s="867"/>
      <c r="D393" s="867"/>
      <c r="E393" s="867"/>
      <c r="F393" s="867"/>
      <c r="G393" s="867"/>
      <c r="H393" s="867"/>
      <c r="I393" s="867"/>
      <c r="J393" s="867"/>
      <c r="K393" s="867"/>
    </row>
    <row r="394" spans="2:11" x14ac:dyDescent="0.25">
      <c r="B394" s="271"/>
      <c r="C394" s="271"/>
      <c r="D394" s="271"/>
      <c r="E394" s="271"/>
      <c r="F394" s="271"/>
      <c r="G394" s="271"/>
      <c r="H394" s="271"/>
      <c r="I394" s="271"/>
      <c r="J394" s="271"/>
      <c r="K394" s="271"/>
    </row>
    <row r="395" spans="2:11" x14ac:dyDescent="0.25">
      <c r="B395" s="869" t="s">
        <v>745</v>
      </c>
      <c r="C395" s="869"/>
      <c r="D395" s="870">
        <f>'3 SISESTUSVORM'!I267</f>
        <v>1.6666666666666667</v>
      </c>
      <c r="E395" s="870"/>
    </row>
    <row r="396" spans="2:11" x14ac:dyDescent="0.25">
      <c r="B396" s="56" t="s">
        <v>857</v>
      </c>
      <c r="C396" s="269"/>
      <c r="D396" s="269"/>
    </row>
    <row r="397" spans="2:11" ht="51.75" customHeight="1" x14ac:dyDescent="0.25">
      <c r="B397" s="868">
        <f>'3 SISESTUSVORM'!C269</f>
        <v>0</v>
      </c>
      <c r="C397" s="868"/>
      <c r="D397" s="868"/>
      <c r="E397" s="868"/>
      <c r="F397" s="868"/>
      <c r="G397" s="868"/>
      <c r="H397" s="868"/>
      <c r="I397" s="868"/>
      <c r="J397" s="868"/>
      <c r="K397" s="868"/>
    </row>
    <row r="398" spans="2:11" ht="12.75" customHeight="1" x14ac:dyDescent="0.25">
      <c r="B398" s="271"/>
      <c r="C398" s="271"/>
      <c r="D398" s="271"/>
      <c r="E398" s="271"/>
      <c r="F398" s="271"/>
      <c r="G398" s="271"/>
      <c r="H398" s="271"/>
      <c r="I398" s="271"/>
      <c r="J398" s="271"/>
      <c r="K398" s="271"/>
    </row>
    <row r="399" spans="2:11" ht="31.5" customHeight="1" x14ac:dyDescent="0.25">
      <c r="B399" s="872" t="s">
        <v>528</v>
      </c>
      <c r="C399" s="872"/>
      <c r="D399" s="872"/>
      <c r="E399" s="872"/>
      <c r="F399" s="872"/>
      <c r="G399" s="872"/>
      <c r="H399" s="872"/>
      <c r="I399" s="872"/>
      <c r="J399" s="872"/>
      <c r="K399" s="872"/>
    </row>
    <row r="400" spans="2:11" ht="12.75" customHeight="1" x14ac:dyDescent="0.25">
      <c r="B400" s="271"/>
      <c r="C400" s="271"/>
      <c r="D400" s="271"/>
      <c r="E400" s="271"/>
      <c r="F400" s="271"/>
      <c r="G400" s="271"/>
      <c r="H400" s="271"/>
      <c r="I400" s="271"/>
      <c r="J400" s="271"/>
      <c r="K400" s="271"/>
    </row>
    <row r="401" spans="2:11" x14ac:dyDescent="0.25">
      <c r="B401" s="869" t="s">
        <v>858</v>
      </c>
      <c r="C401" s="869"/>
      <c r="D401" s="271"/>
      <c r="E401" s="271"/>
      <c r="F401" s="271"/>
      <c r="G401" s="271"/>
      <c r="H401" s="271"/>
      <c r="I401" s="271"/>
      <c r="J401" s="271"/>
      <c r="K401" s="271"/>
    </row>
    <row r="402" spans="2:11" ht="10.5" customHeight="1" x14ac:dyDescent="0.25">
      <c r="B402" s="271"/>
      <c r="C402" s="271"/>
      <c r="D402" s="271"/>
      <c r="E402" s="271"/>
      <c r="F402" s="271"/>
      <c r="G402" s="271"/>
      <c r="H402" s="271"/>
      <c r="I402" s="271"/>
      <c r="J402" s="271"/>
      <c r="K402" s="271"/>
    </row>
    <row r="403" spans="2:11" x14ac:dyDescent="0.25">
      <c r="B403" s="272" t="s">
        <v>740</v>
      </c>
    </row>
    <row r="420" spans="2:2" x14ac:dyDescent="0.25">
      <c r="B420" s="272" t="s">
        <v>861</v>
      </c>
    </row>
    <row r="437" spans="2:11" x14ac:dyDescent="0.25">
      <c r="B437" s="869" t="s">
        <v>745</v>
      </c>
      <c r="C437" s="869"/>
      <c r="D437" s="870">
        <f>'3 SISESTUSVORM'!I301</f>
        <v>2.4166666666666665</v>
      </c>
      <c r="E437" s="870"/>
    </row>
    <row r="438" spans="2:11" x14ac:dyDescent="0.25">
      <c r="B438" s="56" t="s">
        <v>857</v>
      </c>
      <c r="C438" s="269"/>
      <c r="D438" s="269"/>
    </row>
    <row r="439" spans="2:11" ht="49.5" customHeight="1" x14ac:dyDescent="0.25">
      <c r="B439" s="868">
        <f>'3 SISESTUSVORM'!C303</f>
        <v>0</v>
      </c>
      <c r="C439" s="868"/>
      <c r="D439" s="868"/>
      <c r="E439" s="868"/>
      <c r="F439" s="868"/>
      <c r="G439" s="868"/>
      <c r="H439" s="868"/>
      <c r="I439" s="868"/>
      <c r="J439" s="868"/>
      <c r="K439" s="868"/>
    </row>
    <row r="441" spans="2:11" ht="32.25" customHeight="1" x14ac:dyDescent="0.25">
      <c r="B441" s="871" t="s">
        <v>926</v>
      </c>
      <c r="C441" s="871"/>
      <c r="D441" s="871"/>
      <c r="E441" s="871"/>
      <c r="F441" s="871"/>
      <c r="G441" s="871"/>
      <c r="H441" s="871"/>
      <c r="I441" s="871"/>
      <c r="J441" s="871"/>
      <c r="K441" s="871"/>
    </row>
    <row r="442" spans="2:11" x14ac:dyDescent="0.25">
      <c r="B442" s="271"/>
      <c r="C442" s="271"/>
      <c r="D442" s="271"/>
      <c r="E442" s="271"/>
      <c r="F442" s="271"/>
      <c r="G442" s="271"/>
      <c r="H442" s="271"/>
      <c r="I442" s="271"/>
      <c r="J442" s="271"/>
      <c r="K442" s="271"/>
    </row>
    <row r="443" spans="2:11" x14ac:dyDescent="0.25">
      <c r="B443" s="867" t="s">
        <v>477</v>
      </c>
      <c r="C443" s="867"/>
      <c r="D443" s="867"/>
      <c r="E443" s="867"/>
      <c r="F443" s="867"/>
      <c r="G443" s="867"/>
      <c r="H443" s="867"/>
      <c r="I443" s="867"/>
      <c r="J443" s="867"/>
      <c r="K443" s="867"/>
    </row>
    <row r="445" spans="2:11" x14ac:dyDescent="0.25">
      <c r="B445" s="869" t="s">
        <v>858</v>
      </c>
      <c r="C445" s="869"/>
    </row>
    <row r="447" spans="2:11" x14ac:dyDescent="0.25">
      <c r="B447" s="272" t="s">
        <v>862</v>
      </c>
    </row>
    <row r="464" spans="2:2" x14ac:dyDescent="0.25">
      <c r="B464" s="272" t="s">
        <v>741</v>
      </c>
    </row>
    <row r="481" spans="2:11" ht="15.75" customHeight="1" x14ac:dyDescent="0.25"/>
    <row r="482" spans="2:11" x14ac:dyDescent="0.25">
      <c r="B482" s="869" t="s">
        <v>745</v>
      </c>
      <c r="C482" s="869"/>
      <c r="D482" s="870">
        <f>'3 SISESTUSVORM'!I325</f>
        <v>3</v>
      </c>
      <c r="E482" s="870"/>
    </row>
    <row r="483" spans="2:11" ht="16.5" customHeight="1" x14ac:dyDescent="0.25">
      <c r="B483" s="56" t="s">
        <v>857</v>
      </c>
      <c r="C483" s="269"/>
      <c r="D483" s="269"/>
    </row>
    <row r="484" spans="2:11" ht="50.25" customHeight="1" x14ac:dyDescent="0.25">
      <c r="B484" s="868">
        <f>'3 SISESTUSVORM'!C327</f>
        <v>0</v>
      </c>
      <c r="C484" s="868"/>
      <c r="D484" s="868"/>
      <c r="E484" s="868"/>
      <c r="F484" s="868"/>
      <c r="G484" s="868"/>
      <c r="H484" s="868"/>
      <c r="I484" s="868"/>
      <c r="J484" s="868"/>
      <c r="K484" s="868"/>
    </row>
    <row r="486" spans="2:11" x14ac:dyDescent="0.25">
      <c r="B486" s="867" t="s">
        <v>529</v>
      </c>
      <c r="C486" s="867"/>
      <c r="D486" s="867"/>
      <c r="E486" s="867"/>
      <c r="F486" s="867"/>
      <c r="G486" s="867"/>
      <c r="H486" s="867"/>
      <c r="I486" s="867"/>
      <c r="J486" s="867"/>
      <c r="K486" s="867"/>
    </row>
    <row r="488" spans="2:11" x14ac:dyDescent="0.25">
      <c r="B488" s="869" t="s">
        <v>745</v>
      </c>
      <c r="C488" s="869"/>
      <c r="D488" s="870">
        <f>'3 SISESTUSVORM'!I331</f>
        <v>2</v>
      </c>
      <c r="E488" s="870"/>
    </row>
    <row r="489" spans="2:11" x14ac:dyDescent="0.25">
      <c r="B489" s="56" t="s">
        <v>857</v>
      </c>
      <c r="C489" s="269"/>
      <c r="D489" s="269"/>
    </row>
    <row r="490" spans="2:11" ht="60.75" customHeight="1" x14ac:dyDescent="0.25">
      <c r="B490" s="868" t="str">
        <f>'3 SISESTUSVORM'!C333</f>
        <v>Ennetustegevusele puudub eestvedaja. Võiks olla loodud ennetustöörühm, millest võrgustiku liikmed puudust tunnevad.</v>
      </c>
      <c r="C490" s="868"/>
      <c r="D490" s="868"/>
      <c r="E490" s="868"/>
      <c r="F490" s="868"/>
      <c r="G490" s="868"/>
      <c r="H490" s="868"/>
      <c r="I490" s="868"/>
      <c r="J490" s="868"/>
      <c r="K490" s="868"/>
    </row>
    <row r="492" spans="2:11" x14ac:dyDescent="0.25">
      <c r="B492" s="867" t="s">
        <v>458</v>
      </c>
      <c r="C492" s="867"/>
      <c r="D492" s="867"/>
      <c r="E492" s="867"/>
      <c r="F492" s="867"/>
      <c r="G492" s="867"/>
      <c r="H492" s="867"/>
      <c r="I492" s="867"/>
      <c r="J492" s="867"/>
      <c r="K492" s="867"/>
    </row>
    <row r="494" spans="2:11" x14ac:dyDescent="0.25">
      <c r="B494" s="869" t="s">
        <v>745</v>
      </c>
      <c r="C494" s="869"/>
      <c r="D494" s="870">
        <f>'3 SISESTUSVORM'!I337</f>
        <v>3</v>
      </c>
      <c r="E494" s="870"/>
    </row>
    <row r="495" spans="2:11" x14ac:dyDescent="0.25">
      <c r="B495" s="56" t="s">
        <v>857</v>
      </c>
      <c r="C495" s="269"/>
      <c r="D495" s="269"/>
    </row>
    <row r="496" spans="2:11" ht="52.5" customHeight="1" x14ac:dyDescent="0.25">
      <c r="B496" s="868">
        <f>'3 SISESTUSVORM'!C339</f>
        <v>0</v>
      </c>
      <c r="C496" s="868"/>
      <c r="D496" s="868"/>
      <c r="E496" s="868"/>
      <c r="F496" s="868"/>
      <c r="G496" s="868"/>
      <c r="H496" s="868"/>
      <c r="I496" s="868"/>
      <c r="J496" s="868"/>
      <c r="K496" s="868"/>
    </row>
  </sheetData>
  <mergeCells count="68">
    <mergeCell ref="A1:K1"/>
    <mergeCell ref="B492:K492"/>
    <mergeCell ref="B494:C494"/>
    <mergeCell ref="D494:E494"/>
    <mergeCell ref="B496:K496"/>
    <mergeCell ref="B445:C445"/>
    <mergeCell ref="B484:K484"/>
    <mergeCell ref="B486:K486"/>
    <mergeCell ref="B488:C488"/>
    <mergeCell ref="D488:E488"/>
    <mergeCell ref="B490:K490"/>
    <mergeCell ref="B482:C482"/>
    <mergeCell ref="D482:E482"/>
    <mergeCell ref="B437:C437"/>
    <mergeCell ref="D437:E437"/>
    <mergeCell ref="B439:K439"/>
    <mergeCell ref="B441:K441"/>
    <mergeCell ref="B443:K443"/>
    <mergeCell ref="B393:K393"/>
    <mergeCell ref="B401:C401"/>
    <mergeCell ref="B395:C395"/>
    <mergeCell ref="D395:E395"/>
    <mergeCell ref="B397:K397"/>
    <mergeCell ref="B399:K399"/>
    <mergeCell ref="B281:C281"/>
    <mergeCell ref="B387:C387"/>
    <mergeCell ref="D387:E387"/>
    <mergeCell ref="B389:K389"/>
    <mergeCell ref="B391:K391"/>
    <mergeCell ref="B255:C255"/>
    <mergeCell ref="B275:C275"/>
    <mergeCell ref="D275:E275"/>
    <mergeCell ref="B277:K277"/>
    <mergeCell ref="B279:K279"/>
    <mergeCell ref="B205:K205"/>
    <mergeCell ref="B209:C209"/>
    <mergeCell ref="B207:K207"/>
    <mergeCell ref="B253:K253"/>
    <mergeCell ref="B247:C247"/>
    <mergeCell ref="D247:E247"/>
    <mergeCell ref="B249:K249"/>
    <mergeCell ref="B251:K251"/>
    <mergeCell ref="B126:K126"/>
    <mergeCell ref="B128:K128"/>
    <mergeCell ref="B130:C130"/>
    <mergeCell ref="B203:C203"/>
    <mergeCell ref="D203:E203"/>
    <mergeCell ref="B44:K44"/>
    <mergeCell ref="B46:C46"/>
    <mergeCell ref="B124:C124"/>
    <mergeCell ref="D124:E124"/>
    <mergeCell ref="B48:K48"/>
    <mergeCell ref="B16:K16"/>
    <mergeCell ref="B42:K42"/>
    <mergeCell ref="B4:K4"/>
    <mergeCell ref="B6:K6"/>
    <mergeCell ref="B10:K10"/>
    <mergeCell ref="B8:C8"/>
    <mergeCell ref="D8:E8"/>
    <mergeCell ref="B12:K12"/>
    <mergeCell ref="B14:C14"/>
    <mergeCell ref="B32:C32"/>
    <mergeCell ref="D32:E32"/>
    <mergeCell ref="B34:K34"/>
    <mergeCell ref="B36:K36"/>
    <mergeCell ref="B38:C38"/>
    <mergeCell ref="D38:E38"/>
    <mergeCell ref="B40:K40"/>
  </mergeCells>
  <conditionalFormatting sqref="D8:E8">
    <cfRule type="cellIs" dxfId="69" priority="49" operator="greaterThan">
      <formula>3.5</formula>
    </cfRule>
    <cfRule type="cellIs" dxfId="68" priority="50" operator="greaterThan">
      <formula>2.5</formula>
    </cfRule>
    <cfRule type="cellIs" dxfId="67" priority="51" operator="greaterThan">
      <formula>1.5</formula>
    </cfRule>
    <cfRule type="cellIs" dxfId="66" priority="52" operator="greaterThan">
      <formula>1</formula>
    </cfRule>
  </conditionalFormatting>
  <conditionalFormatting sqref="D32:E32">
    <cfRule type="cellIs" dxfId="65" priority="45" operator="greaterThan">
      <formula>3.5</formula>
    </cfRule>
    <cfRule type="cellIs" dxfId="64" priority="46" operator="greaterThan">
      <formula>2.5</formula>
    </cfRule>
    <cfRule type="cellIs" dxfId="63" priority="47" operator="greaterThan">
      <formula>1.5</formula>
    </cfRule>
    <cfRule type="cellIs" dxfId="62" priority="48" operator="greaterThan">
      <formula>1</formula>
    </cfRule>
  </conditionalFormatting>
  <conditionalFormatting sqref="D38:E38">
    <cfRule type="cellIs" dxfId="61" priority="41" operator="greaterThan">
      <formula>3.5</formula>
    </cfRule>
    <cfRule type="cellIs" dxfId="60" priority="42" operator="greaterThan">
      <formula>2.5</formula>
    </cfRule>
    <cfRule type="cellIs" dxfId="59" priority="43" operator="greaterThan">
      <formula>1.5</formula>
    </cfRule>
    <cfRule type="cellIs" dxfId="58" priority="44" operator="greaterThan">
      <formula>1</formula>
    </cfRule>
  </conditionalFormatting>
  <conditionalFormatting sqref="D124:E124">
    <cfRule type="cellIs" dxfId="57" priority="37" operator="greaterThan">
      <formula>3.5</formula>
    </cfRule>
    <cfRule type="cellIs" dxfId="56" priority="38" operator="greaterThan">
      <formula>2.5</formula>
    </cfRule>
    <cfRule type="cellIs" dxfId="55" priority="39" operator="greaterThan">
      <formula>1.5</formula>
    </cfRule>
    <cfRule type="cellIs" dxfId="54" priority="40" operator="greaterThan">
      <formula>1</formula>
    </cfRule>
  </conditionalFormatting>
  <conditionalFormatting sqref="D203:E203">
    <cfRule type="cellIs" dxfId="53" priority="33" operator="greaterThan">
      <formula>3.5</formula>
    </cfRule>
    <cfRule type="cellIs" dxfId="52" priority="34" operator="greaterThan">
      <formula>2.5</formula>
    </cfRule>
    <cfRule type="cellIs" dxfId="51" priority="35" operator="greaterThan">
      <formula>1.5</formula>
    </cfRule>
    <cfRule type="cellIs" dxfId="50" priority="36" operator="greaterThan">
      <formula>1</formula>
    </cfRule>
  </conditionalFormatting>
  <conditionalFormatting sqref="D247:E247">
    <cfRule type="cellIs" dxfId="49" priority="29" operator="greaterThan">
      <formula>3.5</formula>
    </cfRule>
    <cfRule type="cellIs" dxfId="48" priority="30" operator="greaterThan">
      <formula>2.5</formula>
    </cfRule>
    <cfRule type="cellIs" dxfId="47" priority="31" operator="greaterThan">
      <formula>1.5</formula>
    </cfRule>
    <cfRule type="cellIs" dxfId="46" priority="32" operator="greaterThan">
      <formula>1</formula>
    </cfRule>
  </conditionalFormatting>
  <conditionalFormatting sqref="D275:E275">
    <cfRule type="cellIs" dxfId="45" priority="25" operator="greaterThan">
      <formula>3.5</formula>
    </cfRule>
    <cfRule type="cellIs" dxfId="44" priority="26" operator="greaterThan">
      <formula>2.5</formula>
    </cfRule>
    <cfRule type="cellIs" dxfId="43" priority="27" operator="greaterThan">
      <formula>1.5</formula>
    </cfRule>
    <cfRule type="cellIs" dxfId="42" priority="28" operator="greaterThan">
      <formula>1</formula>
    </cfRule>
  </conditionalFormatting>
  <conditionalFormatting sqref="D387:E387">
    <cfRule type="cellIs" dxfId="41" priority="21" operator="greaterThan">
      <formula>3.5</formula>
    </cfRule>
    <cfRule type="cellIs" dxfId="40" priority="22" operator="greaterThan">
      <formula>2.5</formula>
    </cfRule>
    <cfRule type="cellIs" dxfId="39" priority="23" operator="greaterThan">
      <formula>1.5</formula>
    </cfRule>
    <cfRule type="cellIs" dxfId="38" priority="24" operator="greaterThan">
      <formula>1</formula>
    </cfRule>
  </conditionalFormatting>
  <conditionalFormatting sqref="D395:E395">
    <cfRule type="cellIs" dxfId="37" priority="17" operator="greaterThan">
      <formula>3.5</formula>
    </cfRule>
    <cfRule type="cellIs" dxfId="36" priority="18" operator="greaterThan">
      <formula>2.5</formula>
    </cfRule>
    <cfRule type="cellIs" dxfId="35" priority="19" operator="greaterThan">
      <formula>1.5</formula>
    </cfRule>
    <cfRule type="cellIs" dxfId="34" priority="20" operator="greaterThan">
      <formula>1</formula>
    </cfRule>
  </conditionalFormatting>
  <conditionalFormatting sqref="D437:E437">
    <cfRule type="cellIs" dxfId="33" priority="13" operator="greaterThan">
      <formula>3.5</formula>
    </cfRule>
    <cfRule type="cellIs" dxfId="32" priority="14" operator="greaterThan">
      <formula>2.5</formula>
    </cfRule>
    <cfRule type="cellIs" dxfId="31" priority="15" operator="greaterThan">
      <formula>1.5</formula>
    </cfRule>
    <cfRule type="cellIs" dxfId="30" priority="16" operator="greaterThan">
      <formula>1</formula>
    </cfRule>
  </conditionalFormatting>
  <conditionalFormatting sqref="D494:E494">
    <cfRule type="cellIs" dxfId="29" priority="1" operator="greaterThan">
      <formula>3.5</formula>
    </cfRule>
    <cfRule type="cellIs" dxfId="28" priority="2" operator="greaterThan">
      <formula>2.5</formula>
    </cfRule>
    <cfRule type="cellIs" dxfId="27" priority="3" operator="greaterThan">
      <formula>1.5</formula>
    </cfRule>
    <cfRule type="cellIs" dxfId="26" priority="4" operator="greaterThan">
      <formula>1</formula>
    </cfRule>
  </conditionalFormatting>
  <conditionalFormatting sqref="D482:E482">
    <cfRule type="cellIs" dxfId="25" priority="9" operator="greaterThan">
      <formula>3.5</formula>
    </cfRule>
    <cfRule type="cellIs" dxfId="24" priority="10" operator="greaterThan">
      <formula>2.5</formula>
    </cfRule>
    <cfRule type="cellIs" dxfId="23" priority="11" operator="greaterThan">
      <formula>1.5</formula>
    </cfRule>
    <cfRule type="cellIs" dxfId="22" priority="12" operator="greaterThan">
      <formula>1</formula>
    </cfRule>
  </conditionalFormatting>
  <conditionalFormatting sqref="D488:E488">
    <cfRule type="cellIs" dxfId="21" priority="5" operator="greaterThan">
      <formula>3.5</formula>
    </cfRule>
    <cfRule type="cellIs" dxfId="20" priority="6" operator="greaterThan">
      <formula>2.5</formula>
    </cfRule>
    <cfRule type="cellIs" dxfId="19" priority="7" operator="greaterThan">
      <formula>1.5</formula>
    </cfRule>
    <cfRule type="cellIs" dxfId="18" priority="8" operator="greaterThan">
      <formula>1</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P78"/>
  <sheetViews>
    <sheetView showGridLines="0" topLeftCell="A18" zoomScale="90" zoomScaleNormal="90" workbookViewId="0">
      <selection activeCell="B5" sqref="B5:D5"/>
    </sheetView>
  </sheetViews>
  <sheetFormatPr defaultColWidth="9.140625" defaultRowHeight="15" x14ac:dyDescent="0.25"/>
  <cols>
    <col min="1" max="1" width="4.140625" style="38" customWidth="1"/>
    <col min="2" max="2" width="7.5703125" style="270" customWidth="1"/>
    <col min="3" max="3" width="78.28515625" style="278" customWidth="1"/>
    <col min="4" max="4" width="13.28515625" customWidth="1"/>
    <col min="5" max="5" width="13.28515625" style="188" customWidth="1"/>
    <col min="6" max="6" width="9.140625" customWidth="1"/>
  </cols>
  <sheetData>
    <row r="1" spans="1:16" s="277" customFormat="1" ht="37.5" customHeight="1" x14ac:dyDescent="0.35">
      <c r="A1" s="275"/>
      <c r="B1" s="874" t="s">
        <v>685</v>
      </c>
      <c r="C1" s="874"/>
      <c r="D1" s="874"/>
      <c r="E1" s="276"/>
      <c r="F1"/>
      <c r="G1" s="797" t="s">
        <v>875</v>
      </c>
      <c r="H1" s="47"/>
      <c r="I1" s="593" t="s">
        <v>1056</v>
      </c>
      <c r="J1" s="593"/>
      <c r="K1" s="593"/>
      <c r="L1" s="593"/>
      <c r="M1" s="593"/>
      <c r="N1" s="593"/>
      <c r="O1" s="593"/>
      <c r="P1" s="593"/>
    </row>
    <row r="2" spans="1:16" ht="25.5" customHeight="1" x14ac:dyDescent="0.25">
      <c r="B2"/>
      <c r="C2"/>
      <c r="G2" s="797"/>
      <c r="H2" s="48"/>
      <c r="I2" s="593" t="s">
        <v>1057</v>
      </c>
      <c r="J2" s="593"/>
      <c r="K2" s="593"/>
      <c r="L2" s="593"/>
      <c r="M2" s="593"/>
      <c r="N2" s="593"/>
      <c r="O2" s="593"/>
      <c r="P2" s="593"/>
    </row>
    <row r="3" spans="1:16" ht="25.5" customHeight="1" x14ac:dyDescent="0.25">
      <c r="G3" s="797"/>
      <c r="H3" s="54"/>
      <c r="I3" s="593" t="s">
        <v>1058</v>
      </c>
      <c r="J3" s="593"/>
      <c r="K3" s="593"/>
      <c r="L3" s="593"/>
      <c r="M3" s="593"/>
      <c r="N3" s="593"/>
      <c r="O3" s="593"/>
      <c r="P3" s="593"/>
    </row>
    <row r="4" spans="1:16" ht="26.25" customHeight="1" x14ac:dyDescent="0.25">
      <c r="G4" s="797"/>
      <c r="H4" s="54"/>
      <c r="I4" s="593" t="s">
        <v>1059</v>
      </c>
      <c r="J4" s="593"/>
      <c r="K4" s="593"/>
      <c r="L4" s="593"/>
      <c r="M4" s="593"/>
      <c r="N4" s="593"/>
      <c r="O4" s="593"/>
      <c r="P4" s="593"/>
    </row>
    <row r="5" spans="1:16" ht="16.5" thickBot="1" x14ac:dyDescent="0.3">
      <c r="B5" s="873" t="s">
        <v>593</v>
      </c>
      <c r="C5" s="873"/>
      <c r="D5" s="873"/>
      <c r="E5" s="279"/>
    </row>
    <row r="6" spans="1:16" ht="15.75" thickBot="1" x14ac:dyDescent="0.3">
      <c r="B6" s="280" t="s">
        <v>590</v>
      </c>
      <c r="C6" s="281" t="s">
        <v>591</v>
      </c>
      <c r="D6" s="282" t="s">
        <v>592</v>
      </c>
      <c r="E6" s="283" t="s">
        <v>890</v>
      </c>
    </row>
    <row r="7" spans="1:16" ht="15.75" thickBot="1" x14ac:dyDescent="0.3">
      <c r="A7" s="284"/>
      <c r="B7" s="285" t="s">
        <v>61</v>
      </c>
      <c r="C7" s="286" t="s">
        <v>405</v>
      </c>
      <c r="D7" s="287" t="e">
        <f>AVERAGE(D8,D13,D19)</f>
        <v>#VALUE!</v>
      </c>
      <c r="E7" s="288"/>
    </row>
    <row r="8" spans="1:16" ht="15.75" thickBot="1" x14ac:dyDescent="0.3">
      <c r="A8" s="284"/>
      <c r="B8" s="289" t="s">
        <v>594</v>
      </c>
      <c r="C8" s="290" t="s">
        <v>595</v>
      </c>
      <c r="D8" s="291" t="e">
        <f>AVERAGE(D9:D12)</f>
        <v>#VALUE!</v>
      </c>
      <c r="E8" s="292"/>
      <c r="F8" s="38"/>
      <c r="G8" s="38"/>
      <c r="H8" s="38"/>
      <c r="I8" s="38"/>
      <c r="J8" s="38" t="s">
        <v>853</v>
      </c>
      <c r="K8" s="38" t="s">
        <v>855</v>
      </c>
      <c r="L8" s="38" t="s">
        <v>854</v>
      </c>
      <c r="M8" s="38" t="s">
        <v>856</v>
      </c>
      <c r="N8" s="38" t="s">
        <v>910</v>
      </c>
      <c r="O8" s="38"/>
      <c r="P8" s="38"/>
    </row>
    <row r="9" spans="1:16" ht="15.75" thickBot="1" x14ac:dyDescent="0.3">
      <c r="A9" s="284" t="s">
        <v>594</v>
      </c>
      <c r="B9" s="293" t="s">
        <v>603</v>
      </c>
      <c r="C9" s="294" t="s">
        <v>28</v>
      </c>
      <c r="D9" s="295">
        <f>(('3 SISESTUSVORM'!I60+'3 SISESTUSVORM'!I61+'3 SISESTUSVORM'!I62+'3 SISESTUSVORM'!I63+'3 SISESTUSVORM'!I64)*4+('3 SISESTUSVORM'!J60+'3 SISESTUSVORM'!J61+'3 SISESTUSVORM'!J62+'3 SISESTUSVORM'!J63+'3 SISESTUSVORM'!J64)*3+('3 SISESTUSVORM'!K60+'3 SISESTUSVORM'!K61+'3 SISESTUSVORM'!K62+'3 SISESTUSVORM'!K63+'3 SISESTUSVORM'!K64)*2+('3 SISESTUSVORM'!L60+'3 SISESTUSVORM'!L61+'3 SISESTUSVORM'!L62+'3 SISESTUSVORM'!L63+'3 SISESTUSVORM'!L64)*1)/5</f>
        <v>3.2</v>
      </c>
      <c r="E9" s="7" t="s">
        <v>891</v>
      </c>
      <c r="F9" s="296" t="e">
        <f>$D$7</f>
        <v>#VALUE!</v>
      </c>
      <c r="G9" s="38"/>
      <c r="H9" s="297" t="str">
        <f>A9</f>
        <v>E1.1</v>
      </c>
      <c r="I9" s="297" t="str">
        <f>B9</f>
        <v>i1.1.1</v>
      </c>
      <c r="J9" s="38" t="str">
        <f>IF(AND($D9&lt;=4,$D9&gt;=3.5),$D9,"false")</f>
        <v>false</v>
      </c>
      <c r="K9" s="303">
        <f>IF(AND($D9&lt;3.5,$D9&gt;=2.5),$D9,"")</f>
        <v>3.2</v>
      </c>
      <c r="L9" s="38" t="str">
        <f>IF(AND($D9&lt;2.5,$D9&gt;=1.5),$D9,"")</f>
        <v/>
      </c>
      <c r="M9" s="38" t="str">
        <f>IF(AND($D9&lt;1.5,$D9&gt;=1),$D9,"")</f>
        <v/>
      </c>
      <c r="N9" s="296" t="e">
        <f>F9</f>
        <v>#VALUE!</v>
      </c>
      <c r="O9" s="38"/>
      <c r="P9" s="38"/>
    </row>
    <row r="10" spans="1:16" ht="15.75" thickBot="1" x14ac:dyDescent="0.3">
      <c r="A10" s="284"/>
      <c r="B10" s="293" t="s">
        <v>604</v>
      </c>
      <c r="C10" s="294" t="s">
        <v>1077</v>
      </c>
      <c r="D10" s="295" t="e">
        <f>'3 SISESTUSVORM'!I65*4+'3 SISESTUSVORM'!J65*3+'3 SISESTUSVORM'!K65*2+'3 SISESTUSVORM'!L65*1</f>
        <v>#VALUE!</v>
      </c>
      <c r="E10" s="7" t="s">
        <v>891</v>
      </c>
      <c r="F10" s="296"/>
      <c r="G10" s="38"/>
      <c r="H10" s="297"/>
      <c r="I10" s="297" t="str">
        <f>B10</f>
        <v>i1.1.2</v>
      </c>
      <c r="J10" s="38" t="e">
        <f>IF(AND($D10&lt;=4,$D10&gt;=3.5),$D10,"false")</f>
        <v>#VALUE!</v>
      </c>
      <c r="K10" s="303"/>
      <c r="L10" s="38"/>
      <c r="M10" s="38"/>
      <c r="N10" s="296"/>
      <c r="O10" s="38"/>
      <c r="P10" s="38"/>
    </row>
    <row r="11" spans="1:16" ht="15.75" thickBot="1" x14ac:dyDescent="0.3">
      <c r="A11" s="284"/>
      <c r="B11" s="293" t="s">
        <v>605</v>
      </c>
      <c r="C11" s="294" t="s">
        <v>483</v>
      </c>
      <c r="D11" s="295">
        <f>'3 SISESTUSVORM'!I67*4+'3 SISESTUSVORM'!J67*3+'3 SISESTUSVORM'!K67*2+'3 SISESTUSVORM'!L67*1</f>
        <v>3</v>
      </c>
      <c r="E11" s="8" t="s">
        <v>891</v>
      </c>
      <c r="F11" s="296" t="e">
        <f t="shared" ref="F11:F23" si="0">$D$7</f>
        <v>#VALUE!</v>
      </c>
      <c r="G11" s="38"/>
      <c r="H11" s="297"/>
      <c r="I11" s="297" t="str">
        <f>B11</f>
        <v>i1.1.3</v>
      </c>
      <c r="J11" s="38" t="str">
        <f t="shared" ref="J11:J74" si="1">IF(AND($D11&lt;=4,$D11&gt;=3.5),$D11,"false")</f>
        <v>false</v>
      </c>
      <c r="K11" s="303">
        <f t="shared" ref="K11:K74" si="2">IF(AND($D11&lt;3.5,$D11&gt;=2.5),$D11,"")</f>
        <v>3</v>
      </c>
      <c r="L11" s="38" t="str">
        <f t="shared" ref="L11:L74" si="3">IF(AND($D11&lt;2.5,$D11&gt;=1.5),$D11,"")</f>
        <v/>
      </c>
      <c r="M11" s="38" t="str">
        <f t="shared" ref="M11:M74" si="4">IF(AND($D11&lt;1.5,$D11&gt;=1),$D11,"")</f>
        <v/>
      </c>
      <c r="N11" s="296" t="e">
        <f t="shared" ref="N11:N23" si="5">F11</f>
        <v>#VALUE!</v>
      </c>
      <c r="O11" s="38"/>
      <c r="P11" s="38"/>
    </row>
    <row r="12" spans="1:16" ht="15.75" thickBot="1" x14ac:dyDescent="0.3">
      <c r="A12" s="284"/>
      <c r="B12" s="293" t="s">
        <v>1079</v>
      </c>
      <c r="C12" s="294" t="s">
        <v>3</v>
      </c>
      <c r="D12" s="295">
        <f>(('3 SISESTUSVORM'!I69+'3 SISESTUSVORM'!I70)*4+('3 SISESTUSVORM'!J69+'3 SISESTUSVORM'!J70)*3+('3 SISESTUSVORM'!K69+'3 SISESTUSVORM'!K70)*2+('3 SISESTUSVORM'!L69+'3 SISESTUSVORM'!L70)*1)/2</f>
        <v>2.5</v>
      </c>
      <c r="E12" s="7" t="s">
        <v>891</v>
      </c>
      <c r="F12" s="296" t="e">
        <f t="shared" si="0"/>
        <v>#VALUE!</v>
      </c>
      <c r="G12" s="38"/>
      <c r="H12" s="297"/>
      <c r="I12" s="297" t="str">
        <f>B12</f>
        <v>i1.1.4</v>
      </c>
      <c r="J12" s="38" t="str">
        <f t="shared" si="1"/>
        <v>false</v>
      </c>
      <c r="K12" s="303">
        <f t="shared" si="2"/>
        <v>2.5</v>
      </c>
      <c r="L12" s="38" t="str">
        <f t="shared" si="3"/>
        <v/>
      </c>
      <c r="M12" s="38" t="str">
        <f t="shared" si="4"/>
        <v/>
      </c>
      <c r="N12" s="296" t="e">
        <f t="shared" si="5"/>
        <v>#VALUE!</v>
      </c>
      <c r="O12" s="38"/>
      <c r="P12" s="38"/>
    </row>
    <row r="13" spans="1:16" ht="19.5" customHeight="1" thickBot="1" x14ac:dyDescent="0.3">
      <c r="A13" s="284"/>
      <c r="B13" s="289" t="s">
        <v>596</v>
      </c>
      <c r="C13" s="290" t="s">
        <v>598</v>
      </c>
      <c r="D13" s="291">
        <f>AVERAGE(D14:D18)</f>
        <v>2.5333333333333337</v>
      </c>
      <c r="E13" s="292"/>
      <c r="F13" s="296" t="e">
        <f t="shared" si="0"/>
        <v>#VALUE!</v>
      </c>
      <c r="G13" s="38"/>
      <c r="H13" s="297"/>
      <c r="I13" s="297"/>
      <c r="J13" s="38"/>
      <c r="K13" s="38"/>
      <c r="L13" s="38"/>
      <c r="M13" s="38"/>
      <c r="N13" s="296"/>
      <c r="O13" s="38"/>
      <c r="P13" s="38"/>
    </row>
    <row r="14" spans="1:16" ht="15.75" thickBot="1" x14ac:dyDescent="0.3">
      <c r="A14" s="284" t="s">
        <v>596</v>
      </c>
      <c r="B14" s="293" t="s">
        <v>606</v>
      </c>
      <c r="C14" s="294" t="s">
        <v>363</v>
      </c>
      <c r="D14" s="295">
        <f>(('3 SISESTUSVORM'!I75+'3 SISESTUSVORM'!I76+'3 SISESTUSVORM'!I77+'3 SISESTUSVORM'!I78+'3 SISESTUSVORM'!I79+'3 SISESTUSVORM'!I80+'3 SISESTUSVORM'!I81+'3 SISESTUSVORM'!I82+'3 SISESTUSVORM'!I83+'3 SISESTUSVORM'!I84+'3 SISESTUSVORM'!I85+'3 SISESTUSVORM'!I86)*4+('3 SISESTUSVORM'!J75+'3 SISESTUSVORM'!J76+'3 SISESTUSVORM'!J77+'3 SISESTUSVORM'!J78+'3 SISESTUSVORM'!J79+'3 SISESTUSVORM'!J80+'3 SISESTUSVORM'!J81+'3 SISESTUSVORM'!J82+'3 SISESTUSVORM'!J83+'3 SISESTUSVORM'!J84+'3 SISESTUSVORM'!J85+'3 SISESTUSVORM'!J86)*3+('3 SISESTUSVORM'!K75+'3 SISESTUSVORM'!K76+'3 SISESTUSVORM'!K77+'3 SISESTUSVORM'!K78+'3 SISESTUSVORM'!K79+'3 SISESTUSVORM'!K80+'3 SISESTUSVORM'!K81+'3 SISESTUSVORM'!K82+'3 SISESTUSVORM'!K83+'3 SISESTUSVORM'!K84+'3 SISESTUSVORM'!K85+'3 SISESTUSVORM'!K86)*2+('3 SISESTUSVORM'!L75+'3 SISESTUSVORM'!L76+'3 SISESTUSVORM'!L77+'3 SISESTUSVORM'!L78+'3 SISESTUSVORM'!L79+'3 SISESTUSVORM'!L80+'3 SISESTUSVORM'!L81+'3 SISESTUSVORM'!L82+'3 SISESTUSVORM'!L83+'3 SISESTUSVORM'!L84+'3 SISESTUSVORM'!L85+'3 SISESTUSVORM'!L86)*1)/12</f>
        <v>1.6666666666666667</v>
      </c>
      <c r="E14" s="7" t="s">
        <v>891</v>
      </c>
      <c r="F14" s="296" t="e">
        <f t="shared" si="0"/>
        <v>#VALUE!</v>
      </c>
      <c r="G14" s="38"/>
      <c r="H14" s="297" t="str">
        <f>A14</f>
        <v>E1.2</v>
      </c>
      <c r="I14" s="297" t="str">
        <f>B14</f>
        <v>i1.2.1</v>
      </c>
      <c r="J14" s="38" t="str">
        <f t="shared" si="1"/>
        <v>false</v>
      </c>
      <c r="K14" s="38" t="str">
        <f t="shared" si="2"/>
        <v/>
      </c>
      <c r="L14" s="38">
        <f t="shared" si="3"/>
        <v>1.6666666666666667</v>
      </c>
      <c r="M14" s="38" t="str">
        <f t="shared" si="4"/>
        <v/>
      </c>
      <c r="N14" s="296" t="e">
        <f t="shared" si="5"/>
        <v>#VALUE!</v>
      </c>
      <c r="O14" s="38"/>
      <c r="P14" s="38"/>
    </row>
    <row r="15" spans="1:16" ht="15.75" thickBot="1" x14ac:dyDescent="0.3">
      <c r="A15" s="284"/>
      <c r="B15" s="293" t="s">
        <v>607</v>
      </c>
      <c r="C15" s="294" t="s">
        <v>383</v>
      </c>
      <c r="D15" s="295">
        <f>'3 SISESTUSVORM'!I93*4+'3 SISESTUSVORM'!J93*3+'3 SISESTUSVORM'!K93*2+'3 SISESTUSVORM'!L93*1</f>
        <v>3</v>
      </c>
      <c r="E15" s="7" t="s">
        <v>891</v>
      </c>
      <c r="F15" s="296" t="e">
        <f t="shared" si="0"/>
        <v>#VALUE!</v>
      </c>
      <c r="G15" s="38"/>
      <c r="H15" s="297"/>
      <c r="I15" s="297" t="str">
        <f>B15</f>
        <v>i1.2.2</v>
      </c>
      <c r="J15" s="38" t="str">
        <f t="shared" si="1"/>
        <v>false</v>
      </c>
      <c r="K15" s="38">
        <f t="shared" si="2"/>
        <v>3</v>
      </c>
      <c r="L15" s="38" t="str">
        <f t="shared" si="3"/>
        <v/>
      </c>
      <c r="M15" s="38" t="str">
        <f t="shared" si="4"/>
        <v/>
      </c>
      <c r="N15" s="296" t="e">
        <f t="shared" si="5"/>
        <v>#VALUE!</v>
      </c>
      <c r="O15" s="38"/>
      <c r="P15" s="38"/>
    </row>
    <row r="16" spans="1:16" ht="15.75" thickBot="1" x14ac:dyDescent="0.3">
      <c r="A16" s="284"/>
      <c r="B16" s="293" t="s">
        <v>608</v>
      </c>
      <c r="C16" s="294" t="s">
        <v>452</v>
      </c>
      <c r="D16" s="295">
        <f>'3 SISESTUSVORM'!I94*4+'3 SISESTUSVORM'!J94*3+'3 SISESTUSVORM'!K94*2+'3 SISESTUSVORM'!L94*1</f>
        <v>3</v>
      </c>
      <c r="E16" s="7" t="s">
        <v>891</v>
      </c>
      <c r="F16" s="296" t="e">
        <f t="shared" si="0"/>
        <v>#VALUE!</v>
      </c>
      <c r="G16" s="38"/>
      <c r="H16" s="297"/>
      <c r="I16" s="297" t="str">
        <f>B16</f>
        <v>i1.2.3</v>
      </c>
      <c r="J16" s="38" t="str">
        <f t="shared" si="1"/>
        <v>false</v>
      </c>
      <c r="K16" s="38">
        <f t="shared" si="2"/>
        <v>3</v>
      </c>
      <c r="L16" s="38" t="str">
        <f t="shared" si="3"/>
        <v/>
      </c>
      <c r="M16" s="38" t="str">
        <f t="shared" si="4"/>
        <v/>
      </c>
      <c r="N16" s="296" t="e">
        <f t="shared" si="5"/>
        <v>#VALUE!</v>
      </c>
      <c r="O16" s="38"/>
      <c r="P16" s="38"/>
    </row>
    <row r="17" spans="1:16" ht="15.75" thickBot="1" x14ac:dyDescent="0.3">
      <c r="A17" s="284"/>
      <c r="B17" s="293" t="s">
        <v>609</v>
      </c>
      <c r="C17" s="294" t="s">
        <v>453</v>
      </c>
      <c r="D17" s="295">
        <f>'3 SISESTUSVORM'!I96*4+'3 SISESTUSVORM'!J96*3+'3 SISESTUSVORM'!K96*2+'3 SISESTUSVORM'!L96*1</f>
        <v>3</v>
      </c>
      <c r="E17" s="7" t="s">
        <v>891</v>
      </c>
      <c r="F17" s="296" t="e">
        <f t="shared" si="0"/>
        <v>#VALUE!</v>
      </c>
      <c r="G17" s="38"/>
      <c r="H17" s="297"/>
      <c r="I17" s="297" t="str">
        <f>B17</f>
        <v>i1.2.4</v>
      </c>
      <c r="J17" s="38" t="str">
        <f t="shared" si="1"/>
        <v>false</v>
      </c>
      <c r="K17" s="38">
        <f t="shared" si="2"/>
        <v>3</v>
      </c>
      <c r="L17" s="38" t="str">
        <f t="shared" si="3"/>
        <v/>
      </c>
      <c r="M17" s="38" t="str">
        <f t="shared" si="4"/>
        <v/>
      </c>
      <c r="N17" s="296" t="e">
        <f t="shared" si="5"/>
        <v>#VALUE!</v>
      </c>
      <c r="O17" s="38"/>
      <c r="P17" s="38"/>
    </row>
    <row r="18" spans="1:16" ht="15.75" thickBot="1" x14ac:dyDescent="0.3">
      <c r="A18" s="284"/>
      <c r="B18" s="293" t="s">
        <v>610</v>
      </c>
      <c r="C18" s="294" t="s">
        <v>381</v>
      </c>
      <c r="D18" s="295">
        <f>'3 SISESTUSVORM'!I100*4+'3 SISESTUSVORM'!J100*3+'3 SISESTUSVORM'!K100*2+'3 SISESTUSVORM'!L100*1</f>
        <v>2</v>
      </c>
      <c r="E18" s="7" t="s">
        <v>891</v>
      </c>
      <c r="F18" s="296" t="e">
        <f t="shared" si="0"/>
        <v>#VALUE!</v>
      </c>
      <c r="G18" s="38"/>
      <c r="H18" s="297"/>
      <c r="I18" s="297" t="str">
        <f>B18</f>
        <v>i1.2.5</v>
      </c>
      <c r="J18" s="38" t="str">
        <f t="shared" si="1"/>
        <v>false</v>
      </c>
      <c r="K18" s="38" t="str">
        <f t="shared" si="2"/>
        <v/>
      </c>
      <c r="L18" s="38">
        <f t="shared" si="3"/>
        <v>2</v>
      </c>
      <c r="M18" s="38" t="str">
        <f t="shared" si="4"/>
        <v/>
      </c>
      <c r="N18" s="296" t="e">
        <f t="shared" si="5"/>
        <v>#VALUE!</v>
      </c>
      <c r="O18" s="38"/>
      <c r="P18" s="38"/>
    </row>
    <row r="19" spans="1:16" ht="18.75" customHeight="1" thickBot="1" x14ac:dyDescent="0.3">
      <c r="A19" s="284"/>
      <c r="B19" s="289" t="s">
        <v>597</v>
      </c>
      <c r="C19" s="290" t="s">
        <v>599</v>
      </c>
      <c r="D19" s="291">
        <f>AVERAGE(D20:D23)</f>
        <v>2</v>
      </c>
      <c r="E19" s="292"/>
      <c r="F19" s="296" t="e">
        <f t="shared" si="0"/>
        <v>#VALUE!</v>
      </c>
      <c r="G19" s="38"/>
      <c r="H19" s="297"/>
      <c r="I19" s="297"/>
      <c r="J19" s="38"/>
      <c r="K19" s="38"/>
      <c r="L19" s="38"/>
      <c r="M19" s="38"/>
      <c r="N19" s="296"/>
      <c r="O19" s="38"/>
      <c r="P19" s="38"/>
    </row>
    <row r="20" spans="1:16" ht="15.75" thickBot="1" x14ac:dyDescent="0.3">
      <c r="A20" s="284" t="s">
        <v>597</v>
      </c>
      <c r="B20" s="293" t="s">
        <v>611</v>
      </c>
      <c r="C20" s="294" t="s">
        <v>485</v>
      </c>
      <c r="D20" s="295">
        <f>'3 SISESTUSVORM'!I105*4+'3 SISESTUSVORM'!J105*3+'3 SISESTUSVORM'!K105*2+'3 SISESTUSVORM'!L105*1</f>
        <v>2</v>
      </c>
      <c r="E20" s="7" t="s">
        <v>891</v>
      </c>
      <c r="F20" s="296" t="e">
        <f t="shared" si="0"/>
        <v>#VALUE!</v>
      </c>
      <c r="G20" s="38"/>
      <c r="H20" s="297" t="str">
        <f>A20</f>
        <v>E1.3</v>
      </c>
      <c r="I20" s="297" t="str">
        <f>B20</f>
        <v>i1.3.1</v>
      </c>
      <c r="J20" s="38" t="str">
        <f t="shared" si="1"/>
        <v>false</v>
      </c>
      <c r="K20" s="38" t="str">
        <f t="shared" si="2"/>
        <v/>
      </c>
      <c r="L20" s="38">
        <f t="shared" si="3"/>
        <v>2</v>
      </c>
      <c r="M20" s="38" t="str">
        <f t="shared" si="4"/>
        <v/>
      </c>
      <c r="N20" s="296" t="e">
        <f t="shared" si="5"/>
        <v>#VALUE!</v>
      </c>
      <c r="O20" s="38"/>
      <c r="P20" s="38"/>
    </row>
    <row r="21" spans="1:16" ht="15.75" thickBot="1" x14ac:dyDescent="0.3">
      <c r="A21" s="284"/>
      <c r="B21" s="293" t="s">
        <v>612</v>
      </c>
      <c r="C21" s="294" t="s">
        <v>384</v>
      </c>
      <c r="D21" s="295">
        <f>'3 SISESTUSVORM'!I107*4+'3 SISESTUSVORM'!J107*3+'3 SISESTUSVORM'!K107*2+'3 SISESTUSVORM'!L107*1</f>
        <v>3</v>
      </c>
      <c r="E21" s="7" t="s">
        <v>891</v>
      </c>
      <c r="F21" s="296" t="e">
        <f t="shared" si="0"/>
        <v>#VALUE!</v>
      </c>
      <c r="G21" s="38"/>
      <c r="H21" s="297"/>
      <c r="I21" s="297" t="str">
        <f t="shared" ref="I21:I76" si="6">B21</f>
        <v>i1.3.2</v>
      </c>
      <c r="J21" s="38" t="str">
        <f t="shared" si="1"/>
        <v>false</v>
      </c>
      <c r="K21" s="38">
        <f t="shared" si="2"/>
        <v>3</v>
      </c>
      <c r="L21" s="38" t="str">
        <f t="shared" si="3"/>
        <v/>
      </c>
      <c r="M21" s="38" t="str">
        <f t="shared" si="4"/>
        <v/>
      </c>
      <c r="N21" s="296" t="e">
        <f t="shared" si="5"/>
        <v>#VALUE!</v>
      </c>
      <c r="O21" s="38"/>
      <c r="P21" s="38"/>
    </row>
    <row r="22" spans="1:16" ht="15.75" thickBot="1" x14ac:dyDescent="0.3">
      <c r="A22" s="284"/>
      <c r="B22" s="293" t="s">
        <v>613</v>
      </c>
      <c r="C22" s="294" t="s">
        <v>385</v>
      </c>
      <c r="D22" s="295">
        <f>'3 SISESTUSVORM'!I109*4+'3 SISESTUSVORM'!J109*3+'3 SISESTUSVORM'!K109*2+'3 SISESTUSVORM'!L109*1</f>
        <v>2</v>
      </c>
      <c r="E22" s="7" t="s">
        <v>891</v>
      </c>
      <c r="F22" s="296" t="e">
        <f t="shared" si="0"/>
        <v>#VALUE!</v>
      </c>
      <c r="G22" s="38"/>
      <c r="H22" s="297"/>
      <c r="I22" s="297" t="str">
        <f t="shared" si="6"/>
        <v>i1.3.3</v>
      </c>
      <c r="J22" s="38" t="str">
        <f t="shared" si="1"/>
        <v>false</v>
      </c>
      <c r="K22" s="38" t="str">
        <f t="shared" si="2"/>
        <v/>
      </c>
      <c r="L22" s="38">
        <f t="shared" si="3"/>
        <v>2</v>
      </c>
      <c r="M22" s="38" t="str">
        <f t="shared" si="4"/>
        <v/>
      </c>
      <c r="N22" s="296" t="e">
        <f t="shared" si="5"/>
        <v>#VALUE!</v>
      </c>
      <c r="O22" s="38"/>
      <c r="P22" s="38"/>
    </row>
    <row r="23" spans="1:16" ht="15.75" thickBot="1" x14ac:dyDescent="0.3">
      <c r="A23" s="284"/>
      <c r="B23" s="293" t="s">
        <v>614</v>
      </c>
      <c r="C23" s="294" t="s">
        <v>386</v>
      </c>
      <c r="D23" s="295">
        <f>'3 SISESTUSVORM'!I113*4+'3 SISESTUSVORM'!J113*3+'3 SISESTUSVORM'!K113*2+'3 SISESTUSVORM'!L113*1</f>
        <v>1</v>
      </c>
      <c r="E23" s="7" t="s">
        <v>891</v>
      </c>
      <c r="F23" s="296" t="e">
        <f t="shared" si="0"/>
        <v>#VALUE!</v>
      </c>
      <c r="G23" s="38"/>
      <c r="H23" s="297"/>
      <c r="I23" s="297" t="str">
        <f t="shared" si="6"/>
        <v>i1.3.4</v>
      </c>
      <c r="J23" s="38" t="str">
        <f t="shared" si="1"/>
        <v>false</v>
      </c>
      <c r="K23" s="38" t="str">
        <f t="shared" si="2"/>
        <v/>
      </c>
      <c r="L23" s="38" t="str">
        <f t="shared" si="3"/>
        <v/>
      </c>
      <c r="M23" s="38">
        <f t="shared" si="4"/>
        <v>1</v>
      </c>
      <c r="N23" s="296" t="e">
        <f t="shared" si="5"/>
        <v>#VALUE!</v>
      </c>
      <c r="O23" s="38"/>
      <c r="P23" s="38"/>
    </row>
    <row r="24" spans="1:16" ht="15.75" thickBot="1" x14ac:dyDescent="0.3">
      <c r="B24" s="285" t="s">
        <v>62</v>
      </c>
      <c r="C24" s="286" t="s">
        <v>601</v>
      </c>
      <c r="D24" s="287">
        <f>AVERAGE(D25,D31,D33)</f>
        <v>3.0249999999999999</v>
      </c>
      <c r="E24" s="288"/>
      <c r="F24" s="38"/>
      <c r="G24" s="38"/>
      <c r="H24" s="297"/>
      <c r="I24" s="297"/>
      <c r="J24" s="38"/>
      <c r="K24" s="38"/>
      <c r="L24" s="38"/>
      <c r="M24" s="38"/>
      <c r="N24" s="296"/>
      <c r="O24" s="38"/>
      <c r="P24" s="38"/>
    </row>
    <row r="25" spans="1:16" ht="26.25" thickBot="1" x14ac:dyDescent="0.3">
      <c r="B25" s="289" t="s">
        <v>600</v>
      </c>
      <c r="C25" s="290" t="s">
        <v>602</v>
      </c>
      <c r="D25" s="291">
        <f>AVERAGE(D26:D30)</f>
        <v>3.2</v>
      </c>
      <c r="E25" s="292"/>
      <c r="F25" s="297">
        <f>$D$24</f>
        <v>3.0249999999999999</v>
      </c>
      <c r="G25" s="38"/>
      <c r="H25" s="297"/>
      <c r="I25" s="297"/>
      <c r="J25" s="38"/>
      <c r="K25" s="38"/>
      <c r="L25" s="38"/>
      <c r="M25" s="38"/>
      <c r="N25" s="296"/>
      <c r="O25" s="38"/>
      <c r="P25" s="38"/>
    </row>
    <row r="26" spans="1:16" ht="15.75" thickBot="1" x14ac:dyDescent="0.3">
      <c r="A26" s="38" t="s">
        <v>600</v>
      </c>
      <c r="B26" s="293" t="s">
        <v>615</v>
      </c>
      <c r="C26" s="294" t="s">
        <v>559</v>
      </c>
      <c r="D26" s="295">
        <f>'3 SISESTUSVORM'!I132*4+'3 SISESTUSVORM'!J132*3+'3 SISESTUSVORM'!K132*2+'3 SISESTUSVORM'!L132*1</f>
        <v>3</v>
      </c>
      <c r="E26" s="7" t="s">
        <v>891</v>
      </c>
      <c r="F26" s="297">
        <f t="shared" ref="F26:F35" si="7">$D$24</f>
        <v>3.0249999999999999</v>
      </c>
      <c r="G26" s="38"/>
      <c r="H26" s="297" t="str">
        <f>A26</f>
        <v>E2.1</v>
      </c>
      <c r="I26" s="297" t="str">
        <f t="shared" si="6"/>
        <v>i2.1.2</v>
      </c>
      <c r="J26" s="38" t="str">
        <f t="shared" si="1"/>
        <v>false</v>
      </c>
      <c r="K26" s="38">
        <f t="shared" si="2"/>
        <v>3</v>
      </c>
      <c r="L26" s="38" t="str">
        <f t="shared" si="3"/>
        <v/>
      </c>
      <c r="M26" s="38" t="str">
        <f>IF(AND($D26&lt;1.5,$D26&gt;=1),$D26,"")</f>
        <v/>
      </c>
      <c r="N26" s="296">
        <f t="shared" ref="N26:N76" si="8">F26</f>
        <v>3.0249999999999999</v>
      </c>
      <c r="O26" s="38"/>
      <c r="P26" s="38"/>
    </row>
    <row r="27" spans="1:16" ht="15.75" thickBot="1" x14ac:dyDescent="0.3">
      <c r="B27" s="293" t="s">
        <v>616</v>
      </c>
      <c r="C27" s="294" t="s">
        <v>20</v>
      </c>
      <c r="D27" s="295">
        <f>'3 SISESTUSVORM'!I138*4+'3 SISESTUSVORM'!J138*3+'3 SISESTUSVORM'!K138*2+'3 SISESTUSVORM'!L138*1</f>
        <v>3</v>
      </c>
      <c r="E27" s="7" t="s">
        <v>891</v>
      </c>
      <c r="F27" s="297">
        <f t="shared" si="7"/>
        <v>3.0249999999999999</v>
      </c>
      <c r="G27" s="38"/>
      <c r="H27" s="297"/>
      <c r="I27" s="297" t="str">
        <f t="shared" si="6"/>
        <v>i2.1.3</v>
      </c>
      <c r="J27" s="38" t="str">
        <f t="shared" si="1"/>
        <v>false</v>
      </c>
      <c r="K27" s="38">
        <f t="shared" si="2"/>
        <v>3</v>
      </c>
      <c r="L27" s="38" t="str">
        <f t="shared" si="3"/>
        <v/>
      </c>
      <c r="M27" s="38" t="str">
        <f t="shared" si="4"/>
        <v/>
      </c>
      <c r="N27" s="296">
        <f t="shared" si="8"/>
        <v>3.0249999999999999</v>
      </c>
      <c r="O27" s="38"/>
      <c r="P27" s="38"/>
    </row>
    <row r="28" spans="1:16" ht="15.75" thickBot="1" x14ac:dyDescent="0.3">
      <c r="B28" s="293" t="s">
        <v>617</v>
      </c>
      <c r="C28" s="294" t="s">
        <v>404</v>
      </c>
      <c r="D28" s="295">
        <f>'3 SISESTUSVORM'!I144*4+'3 SISESTUSVORM'!J144*3+'3 SISESTUSVORM'!K144*2+'3 SISESTUSVORM'!L144*1</f>
        <v>3</v>
      </c>
      <c r="E28" s="7" t="s">
        <v>891</v>
      </c>
      <c r="F28" s="297">
        <f t="shared" si="7"/>
        <v>3.0249999999999999</v>
      </c>
      <c r="G28" s="38"/>
      <c r="H28" s="297"/>
      <c r="I28" s="297" t="str">
        <f t="shared" si="6"/>
        <v>i2.1.4</v>
      </c>
      <c r="J28" s="38" t="str">
        <f t="shared" si="1"/>
        <v>false</v>
      </c>
      <c r="K28" s="38">
        <f t="shared" si="2"/>
        <v>3</v>
      </c>
      <c r="L28" s="38" t="str">
        <f t="shared" si="3"/>
        <v/>
      </c>
      <c r="M28" s="38" t="str">
        <f t="shared" si="4"/>
        <v/>
      </c>
      <c r="N28" s="296">
        <f t="shared" si="8"/>
        <v>3.0249999999999999</v>
      </c>
      <c r="O28" s="38"/>
      <c r="P28" s="38"/>
    </row>
    <row r="29" spans="1:16" ht="15.75" thickBot="1" x14ac:dyDescent="0.3">
      <c r="B29" s="293" t="s">
        <v>618</v>
      </c>
      <c r="C29" s="294" t="s">
        <v>497</v>
      </c>
      <c r="D29" s="295">
        <f>(('3 SISESTUSVORM'!I148+'3 SISESTUSVORM'!I149)*4+('3 SISESTUSVORM'!J148+'3 SISESTUSVORM'!J149)*3+('3 SISESTUSVORM'!K148+'3 SISESTUSVORM'!K149)*2+('3 SISESTUSVORM'!L148+'3 SISESTUSVORM'!L149)*1)/2</f>
        <v>3</v>
      </c>
      <c r="E29" s="7" t="s">
        <v>891</v>
      </c>
      <c r="F29" s="297">
        <f t="shared" si="7"/>
        <v>3.0249999999999999</v>
      </c>
      <c r="G29" s="38"/>
      <c r="H29" s="297"/>
      <c r="I29" s="297" t="str">
        <f t="shared" si="6"/>
        <v>i2.1.5</v>
      </c>
      <c r="J29" s="38" t="str">
        <f t="shared" si="1"/>
        <v>false</v>
      </c>
      <c r="K29" s="38">
        <f t="shared" si="2"/>
        <v>3</v>
      </c>
      <c r="L29" s="38" t="str">
        <f t="shared" si="3"/>
        <v/>
      </c>
      <c r="M29" s="38" t="str">
        <f t="shared" si="4"/>
        <v/>
      </c>
      <c r="N29" s="296">
        <f t="shared" si="8"/>
        <v>3.0249999999999999</v>
      </c>
      <c r="O29" s="38"/>
      <c r="P29" s="38"/>
    </row>
    <row r="30" spans="1:16" ht="15.75" thickBot="1" x14ac:dyDescent="0.3">
      <c r="B30" s="293" t="s">
        <v>892</v>
      </c>
      <c r="C30" s="294" t="s">
        <v>454</v>
      </c>
      <c r="D30" s="295">
        <f>'3 SISESTUSVORM'!I152*4+'3 SISESTUSVORM'!J152*3+'3 SISESTUSVORM'!K152*2+'3 SISESTUSVORM'!L152*1</f>
        <v>4</v>
      </c>
      <c r="E30" s="7" t="s">
        <v>891</v>
      </c>
      <c r="F30" s="297">
        <f t="shared" si="7"/>
        <v>3.0249999999999999</v>
      </c>
      <c r="G30" s="38"/>
      <c r="H30" s="297"/>
      <c r="I30" s="297" t="str">
        <f t="shared" si="6"/>
        <v>i2.1.6</v>
      </c>
      <c r="J30" s="38">
        <f t="shared" si="1"/>
        <v>4</v>
      </c>
      <c r="K30" s="38" t="str">
        <f t="shared" si="2"/>
        <v/>
      </c>
      <c r="L30" s="38" t="str">
        <f t="shared" si="3"/>
        <v/>
      </c>
      <c r="M30" s="38" t="str">
        <f t="shared" si="4"/>
        <v/>
      </c>
      <c r="N30" s="296">
        <f t="shared" si="8"/>
        <v>3.0249999999999999</v>
      </c>
      <c r="O30" s="38"/>
      <c r="P30" s="38"/>
    </row>
    <row r="31" spans="1:16" ht="29.25" customHeight="1" thickBot="1" x14ac:dyDescent="0.3">
      <c r="B31" s="289" t="s">
        <v>619</v>
      </c>
      <c r="C31" s="290" t="s">
        <v>666</v>
      </c>
      <c r="D31" s="291">
        <f>D32</f>
        <v>3</v>
      </c>
      <c r="E31" s="292"/>
      <c r="F31" s="297">
        <f t="shared" si="7"/>
        <v>3.0249999999999999</v>
      </c>
      <c r="G31" s="38"/>
      <c r="H31" s="297"/>
      <c r="I31" s="297"/>
      <c r="J31" s="38"/>
      <c r="K31" s="38"/>
      <c r="L31" s="38"/>
      <c r="M31" s="38"/>
      <c r="N31" s="296"/>
      <c r="O31" s="38"/>
      <c r="P31" s="38"/>
    </row>
    <row r="32" spans="1:16" ht="15.75" thickBot="1" x14ac:dyDescent="0.3">
      <c r="A32" s="38" t="s">
        <v>619</v>
      </c>
      <c r="B32" s="293" t="s">
        <v>620</v>
      </c>
      <c r="C32" s="294" t="s">
        <v>668</v>
      </c>
      <c r="D32" s="295">
        <f>'3 SISESTUSVORM'!I157*4+'3 SISESTUSVORM'!J157*3+'3 SISESTUSVORM'!K157*2+'3 SISESTUSVORM'!L157*1</f>
        <v>3</v>
      </c>
      <c r="E32" s="7" t="s">
        <v>891</v>
      </c>
      <c r="F32" s="297">
        <f t="shared" si="7"/>
        <v>3.0249999999999999</v>
      </c>
      <c r="G32" s="38"/>
      <c r="H32" s="297" t="str">
        <f>A32</f>
        <v>E2.2</v>
      </c>
      <c r="I32" s="297" t="str">
        <f t="shared" si="6"/>
        <v>i2.2.1</v>
      </c>
      <c r="J32" s="38" t="str">
        <f t="shared" si="1"/>
        <v>false</v>
      </c>
      <c r="K32" s="38">
        <f t="shared" si="2"/>
        <v>3</v>
      </c>
      <c r="L32" s="38" t="str">
        <f t="shared" si="3"/>
        <v/>
      </c>
      <c r="M32" s="38" t="str">
        <f t="shared" si="4"/>
        <v/>
      </c>
      <c r="N32" s="296">
        <f t="shared" si="8"/>
        <v>3.0249999999999999</v>
      </c>
      <c r="O32" s="38"/>
      <c r="P32" s="38"/>
    </row>
    <row r="33" spans="1:16" ht="15.75" thickBot="1" x14ac:dyDescent="0.3">
      <c r="B33" s="289" t="s">
        <v>621</v>
      </c>
      <c r="C33" s="290" t="s">
        <v>70</v>
      </c>
      <c r="D33" s="291">
        <f>AVERAGE(D34:D35)</f>
        <v>2.875</v>
      </c>
      <c r="E33" s="292"/>
      <c r="F33" s="297">
        <f t="shared" si="7"/>
        <v>3.0249999999999999</v>
      </c>
      <c r="G33" s="38"/>
      <c r="H33" s="297"/>
      <c r="I33" s="297"/>
      <c r="J33" s="38"/>
      <c r="K33" s="38"/>
      <c r="L33" s="38"/>
      <c r="M33" s="38"/>
      <c r="N33" s="296"/>
      <c r="O33" s="38"/>
      <c r="P33" s="38"/>
    </row>
    <row r="34" spans="1:16" ht="15.75" thickBot="1" x14ac:dyDescent="0.3">
      <c r="A34" s="38" t="s">
        <v>621</v>
      </c>
      <c r="B34" s="293" t="s">
        <v>622</v>
      </c>
      <c r="C34" s="294" t="s">
        <v>1</v>
      </c>
      <c r="D34" s="295">
        <f>(('3 SISESTUSVORM'!I180+'3 SISESTUSVORM'!I181+'3 SISESTUSVORM'!I182+'3 SISESTUSVORM'!I183+'3 SISESTUSVORM'!I184+'3 SISESTUSVORM'!I185+'3 SISESTUSVORM'!I186+'3 SISESTUSVORM'!I187)*4+('3 SISESTUSVORM'!J180+'3 SISESTUSVORM'!J181+'3 SISESTUSVORM'!J182+'3 SISESTUSVORM'!J183+'3 SISESTUSVORM'!J184+'3 SISESTUSVORM'!J185+'3 SISESTUSVORM'!J186+'3 SISESTUSVORM'!J187)*3+('3 SISESTUSVORM'!K180+'3 SISESTUSVORM'!K181+'3 SISESTUSVORM'!K182+'3 SISESTUSVORM'!K183+'3 SISESTUSVORM'!K184+'3 SISESTUSVORM'!K185+'3 SISESTUSVORM'!K186+'3 SISESTUSVORM'!K187)*2+('3 SISESTUSVORM'!L180+'3 SISESTUSVORM'!L181+'3 SISESTUSVORM'!L182+'3 SISESTUSVORM'!L183+'3 SISESTUSVORM'!L184+'3 SISESTUSVORM'!L185+'3 SISESTUSVORM'!L186+'3 SISESTUSVORM'!L187)*1)/8</f>
        <v>2.75</v>
      </c>
      <c r="E34" s="7" t="s">
        <v>891</v>
      </c>
      <c r="F34" s="297">
        <f t="shared" si="7"/>
        <v>3.0249999999999999</v>
      </c>
      <c r="G34" s="38"/>
      <c r="H34" s="297" t="str">
        <f>A34</f>
        <v>E2.3</v>
      </c>
      <c r="I34" s="297" t="str">
        <f t="shared" si="6"/>
        <v>i2.3.1</v>
      </c>
      <c r="J34" s="38" t="str">
        <f t="shared" si="1"/>
        <v>false</v>
      </c>
      <c r="K34" s="38">
        <f t="shared" si="2"/>
        <v>2.75</v>
      </c>
      <c r="L34" s="38" t="str">
        <f t="shared" si="3"/>
        <v/>
      </c>
      <c r="M34" s="38" t="str">
        <f t="shared" si="4"/>
        <v/>
      </c>
      <c r="N34" s="296">
        <f t="shared" si="8"/>
        <v>3.0249999999999999</v>
      </c>
      <c r="O34" s="38"/>
      <c r="P34" s="38"/>
    </row>
    <row r="35" spans="1:16" ht="15.75" thickBot="1" x14ac:dyDescent="0.3">
      <c r="B35" s="293" t="s">
        <v>623</v>
      </c>
      <c r="C35" s="294" t="s">
        <v>362</v>
      </c>
      <c r="D35" s="295">
        <f>'3 SISESTUSVORM'!I190*4+'3 SISESTUSVORM'!J190*3+'3 SISESTUSVORM'!K190*2+'3 SISESTUSVORM'!L190*1</f>
        <v>3</v>
      </c>
      <c r="E35" s="7" t="s">
        <v>891</v>
      </c>
      <c r="F35" s="297">
        <f t="shared" si="7"/>
        <v>3.0249999999999999</v>
      </c>
      <c r="G35" s="38"/>
      <c r="H35" s="297"/>
      <c r="I35" s="297" t="str">
        <f t="shared" si="6"/>
        <v>i2.3.2</v>
      </c>
      <c r="J35" s="38" t="str">
        <f t="shared" si="1"/>
        <v>false</v>
      </c>
      <c r="K35" s="38">
        <f t="shared" si="2"/>
        <v>3</v>
      </c>
      <c r="L35" s="38" t="str">
        <f t="shared" si="3"/>
        <v/>
      </c>
      <c r="M35" s="38" t="str">
        <f t="shared" si="4"/>
        <v/>
      </c>
      <c r="N35" s="296">
        <f t="shared" si="8"/>
        <v>3.0249999999999999</v>
      </c>
      <c r="O35" s="38"/>
      <c r="P35" s="38"/>
    </row>
    <row r="36" spans="1:16" ht="26.25" thickBot="1" x14ac:dyDescent="0.3">
      <c r="B36" s="285" t="s">
        <v>63</v>
      </c>
      <c r="C36" s="286" t="s">
        <v>624</v>
      </c>
      <c r="D36" s="287">
        <f>AVERAGE(D37,D39)</f>
        <v>2.1111111111111112</v>
      </c>
      <c r="E36" s="288"/>
      <c r="G36" s="38"/>
      <c r="H36" s="297"/>
      <c r="I36" s="297"/>
      <c r="J36" s="38"/>
      <c r="K36" s="38"/>
      <c r="L36" s="38"/>
      <c r="M36" s="38"/>
      <c r="N36" s="296"/>
      <c r="O36" s="38"/>
      <c r="P36" s="38"/>
    </row>
    <row r="37" spans="1:16" ht="15.75" thickBot="1" x14ac:dyDescent="0.3">
      <c r="B37" s="289" t="s">
        <v>628</v>
      </c>
      <c r="C37" s="290" t="s">
        <v>626</v>
      </c>
      <c r="D37" s="291">
        <f>D38</f>
        <v>1.6666666666666667</v>
      </c>
      <c r="E37" s="292"/>
      <c r="G37" s="38"/>
      <c r="H37" s="297"/>
      <c r="I37" s="297"/>
      <c r="J37" s="38"/>
      <c r="K37" s="38"/>
      <c r="L37" s="38"/>
      <c r="M37" s="38"/>
      <c r="N37" s="296"/>
      <c r="O37" s="38"/>
      <c r="P37" s="38"/>
    </row>
    <row r="38" spans="1:16" ht="15.75" thickBot="1" x14ac:dyDescent="0.3">
      <c r="A38" s="38" t="s">
        <v>628</v>
      </c>
      <c r="B38" s="293" t="s">
        <v>625</v>
      </c>
      <c r="C38" s="294" t="s">
        <v>13</v>
      </c>
      <c r="D38" s="295">
        <f>(('3 SISESTUSVORM'!I201+'3 SISESTUSVORM'!I202+'3 SISESTUSVORM'!I203+'3 SISESTUSVORM'!I204+'3 SISESTUSVORM'!I205+'3 SISESTUSVORM'!I206)*4+('3 SISESTUSVORM'!J201+'3 SISESTUSVORM'!J202+'3 SISESTUSVORM'!J203+'3 SISESTUSVORM'!J204+'3 SISESTUSVORM'!J205+'3 SISESTUSVORM'!J206)*3+('3 SISESTUSVORM'!K201+'3 SISESTUSVORM'!K202+'3 SISESTUSVORM'!K203+'3 SISESTUSVORM'!K204+'3 SISESTUSVORM'!K205+'3 SISESTUSVORM'!K206)*2+('3 SISESTUSVORM'!L201+'3 SISESTUSVORM'!L202+'3 SISESTUSVORM'!L203+'3 SISESTUSVORM'!L204+'3 SISESTUSVORM'!L205+'3 SISESTUSVORM'!L206)*1)/6</f>
        <v>1.6666666666666667</v>
      </c>
      <c r="E38" s="7" t="s">
        <v>891</v>
      </c>
      <c r="F38" s="297">
        <f>$D$36</f>
        <v>2.1111111111111112</v>
      </c>
      <c r="G38" s="38"/>
      <c r="H38" s="297" t="str">
        <f>A38</f>
        <v>E3.1</v>
      </c>
      <c r="I38" s="297" t="str">
        <f t="shared" si="6"/>
        <v>i3.1.1</v>
      </c>
      <c r="J38" s="38" t="str">
        <f t="shared" si="1"/>
        <v>false</v>
      </c>
      <c r="K38" s="38" t="str">
        <f t="shared" si="2"/>
        <v/>
      </c>
      <c r="L38" s="38">
        <f t="shared" si="3"/>
        <v>1.6666666666666667</v>
      </c>
      <c r="M38" s="38" t="str">
        <f t="shared" si="4"/>
        <v/>
      </c>
      <c r="N38" s="296">
        <f t="shared" si="8"/>
        <v>2.1111111111111112</v>
      </c>
      <c r="O38" s="38"/>
      <c r="P38" s="38"/>
    </row>
    <row r="39" spans="1:16" ht="15.75" thickBot="1" x14ac:dyDescent="0.3">
      <c r="B39" s="289" t="s">
        <v>629</v>
      </c>
      <c r="C39" s="290" t="s">
        <v>627</v>
      </c>
      <c r="D39" s="291">
        <f>AVERAGE(D40:D48)</f>
        <v>2.5555555555555554</v>
      </c>
      <c r="E39" s="292"/>
      <c r="F39" s="297">
        <f t="shared" ref="F39:F48" si="9">$D$36</f>
        <v>2.1111111111111112</v>
      </c>
      <c r="G39" s="38"/>
      <c r="H39" s="297"/>
      <c r="I39" s="297"/>
      <c r="J39" s="38"/>
      <c r="K39" s="38"/>
      <c r="L39" s="38"/>
      <c r="M39" s="38"/>
      <c r="N39" s="296"/>
      <c r="O39" s="38"/>
      <c r="P39" s="38"/>
    </row>
    <row r="40" spans="1:16" ht="15.75" thickBot="1" x14ac:dyDescent="0.3">
      <c r="A40" s="38" t="s">
        <v>629</v>
      </c>
      <c r="B40" s="293" t="s">
        <v>630</v>
      </c>
      <c r="C40" s="294" t="s">
        <v>518</v>
      </c>
      <c r="D40" s="295">
        <f>'3 SISESTUSVORM'!I215*4+'3 SISESTUSVORM'!J215*3+'3 SISESTUSVORM'!K215*2+'3 SISESTUSVORM'!L215*1</f>
        <v>3</v>
      </c>
      <c r="E40" s="7" t="s">
        <v>891</v>
      </c>
      <c r="F40" s="297">
        <f t="shared" si="9"/>
        <v>2.1111111111111112</v>
      </c>
      <c r="G40" s="38"/>
      <c r="H40" s="297" t="str">
        <f>A40</f>
        <v>E3.2</v>
      </c>
      <c r="I40" s="297" t="str">
        <f t="shared" si="6"/>
        <v>i3.2.1</v>
      </c>
      <c r="J40" s="38" t="str">
        <f t="shared" si="1"/>
        <v>false</v>
      </c>
      <c r="K40" s="38">
        <f t="shared" si="2"/>
        <v>3</v>
      </c>
      <c r="L40" s="38" t="str">
        <f t="shared" si="3"/>
        <v/>
      </c>
      <c r="M40" s="38" t="str">
        <f t="shared" si="4"/>
        <v/>
      </c>
      <c r="N40" s="296">
        <f t="shared" si="8"/>
        <v>2.1111111111111112</v>
      </c>
      <c r="O40" s="38"/>
      <c r="P40" s="38"/>
    </row>
    <row r="41" spans="1:16" ht="15.75" thickBot="1" x14ac:dyDescent="0.3">
      <c r="B41" s="293" t="s">
        <v>631</v>
      </c>
      <c r="C41" s="294" t="s">
        <v>364</v>
      </c>
      <c r="D41" s="295">
        <f>'3 SISESTUSVORM'!I235*4+'3 SISESTUSVORM'!J235*3+'3 SISESTUSVORM'!K235*2+'3 SISESTUSVORM'!L235*1</f>
        <v>2</v>
      </c>
      <c r="E41" s="7" t="s">
        <v>891</v>
      </c>
      <c r="F41" s="297">
        <f t="shared" si="9"/>
        <v>2.1111111111111112</v>
      </c>
      <c r="G41" s="38"/>
      <c r="H41" s="297"/>
      <c r="I41" s="297" t="str">
        <f t="shared" si="6"/>
        <v>i3.2.2</v>
      </c>
      <c r="J41" s="38" t="str">
        <f t="shared" si="1"/>
        <v>false</v>
      </c>
      <c r="K41" s="38" t="str">
        <f t="shared" si="2"/>
        <v/>
      </c>
      <c r="L41" s="38">
        <f t="shared" si="3"/>
        <v>2</v>
      </c>
      <c r="M41" s="38" t="str">
        <f t="shared" si="4"/>
        <v/>
      </c>
      <c r="N41" s="296">
        <f t="shared" si="8"/>
        <v>2.1111111111111112</v>
      </c>
      <c r="O41" s="38"/>
      <c r="P41" s="38"/>
    </row>
    <row r="42" spans="1:16" ht="15.75" thickBot="1" x14ac:dyDescent="0.3">
      <c r="B42" s="293" t="s">
        <v>632</v>
      </c>
      <c r="C42" s="294" t="s">
        <v>681</v>
      </c>
      <c r="D42" s="295">
        <f>'3 SISESTUSVORM'!I239*4+'3 SISESTUSVORM'!J239*3+'3 SISESTUSVORM'!K239*2+'3 SISESTUSVORM'!L239*1</f>
        <v>1</v>
      </c>
      <c r="E42" s="7" t="s">
        <v>891</v>
      </c>
      <c r="F42" s="297">
        <f t="shared" si="9"/>
        <v>2.1111111111111112</v>
      </c>
      <c r="G42" s="38"/>
      <c r="H42" s="297"/>
      <c r="I42" s="297" t="str">
        <f t="shared" si="6"/>
        <v>i3.2.3</v>
      </c>
      <c r="J42" s="38" t="str">
        <f t="shared" si="1"/>
        <v>false</v>
      </c>
      <c r="K42" s="38" t="str">
        <f t="shared" si="2"/>
        <v/>
      </c>
      <c r="L42" s="38" t="str">
        <f t="shared" si="3"/>
        <v/>
      </c>
      <c r="M42" s="38">
        <f t="shared" si="4"/>
        <v>1</v>
      </c>
      <c r="N42" s="296">
        <f t="shared" si="8"/>
        <v>2.1111111111111112</v>
      </c>
      <c r="O42" s="38"/>
      <c r="P42" s="38"/>
    </row>
    <row r="43" spans="1:16" ht="15.75" thickBot="1" x14ac:dyDescent="0.3">
      <c r="B43" s="293" t="s">
        <v>633</v>
      </c>
      <c r="C43" s="294" t="s">
        <v>395</v>
      </c>
      <c r="D43" s="295">
        <f>'3 SISESTUSVORM'!I242*4+'3 SISESTUSVORM'!J242*3+'3 SISESTUSVORM'!K242*2+'3 SISESTUSVORM'!L242*1</f>
        <v>3</v>
      </c>
      <c r="E43" s="7" t="s">
        <v>891</v>
      </c>
      <c r="F43" s="297">
        <f t="shared" si="9"/>
        <v>2.1111111111111112</v>
      </c>
      <c r="G43" s="38"/>
      <c r="H43" s="297"/>
      <c r="I43" s="297" t="str">
        <f t="shared" si="6"/>
        <v>i3.2.4</v>
      </c>
      <c r="J43" s="38" t="str">
        <f t="shared" si="1"/>
        <v>false</v>
      </c>
      <c r="K43" s="38">
        <f t="shared" si="2"/>
        <v>3</v>
      </c>
      <c r="L43" s="38" t="str">
        <f t="shared" si="3"/>
        <v/>
      </c>
      <c r="M43" s="38" t="str">
        <f t="shared" si="4"/>
        <v/>
      </c>
      <c r="N43" s="296">
        <f t="shared" si="8"/>
        <v>2.1111111111111112</v>
      </c>
      <c r="O43" s="38"/>
      <c r="P43" s="38"/>
    </row>
    <row r="44" spans="1:16" ht="15.75" thickBot="1" x14ac:dyDescent="0.3">
      <c r="B44" s="293" t="s">
        <v>634</v>
      </c>
      <c r="C44" s="294" t="s">
        <v>514</v>
      </c>
      <c r="D44" s="295">
        <f>'3 SISESTUSVORM'!I247*4+'3 SISESTUSVORM'!J247*3+'3 SISESTUSVORM'!K247*2+'3 SISESTUSVORM'!L247*1</f>
        <v>2</v>
      </c>
      <c r="E44" s="7" t="s">
        <v>891</v>
      </c>
      <c r="F44" s="297">
        <f t="shared" si="9"/>
        <v>2.1111111111111112</v>
      </c>
      <c r="G44" s="38"/>
      <c r="H44" s="297"/>
      <c r="I44" s="297" t="str">
        <f t="shared" si="6"/>
        <v>i3.2.5</v>
      </c>
      <c r="J44" s="38" t="str">
        <f t="shared" si="1"/>
        <v>false</v>
      </c>
      <c r="K44" s="38" t="str">
        <f t="shared" si="2"/>
        <v/>
      </c>
      <c r="L44" s="38">
        <f t="shared" si="3"/>
        <v>2</v>
      </c>
      <c r="M44" s="38" t="str">
        <f t="shared" si="4"/>
        <v/>
      </c>
      <c r="N44" s="296">
        <f t="shared" si="8"/>
        <v>2.1111111111111112</v>
      </c>
      <c r="O44" s="38"/>
      <c r="P44" s="38"/>
    </row>
    <row r="45" spans="1:16" ht="15.75" thickBot="1" x14ac:dyDescent="0.3">
      <c r="B45" s="293" t="s">
        <v>635</v>
      </c>
      <c r="C45" s="294" t="s">
        <v>365</v>
      </c>
      <c r="D45" s="295">
        <f>'3 SISESTUSVORM'!I248*4+'3 SISESTUSVORM'!J248*3+'3 SISESTUSVORM'!K248*2+'3 SISESTUSVORM'!L248*3</f>
        <v>3</v>
      </c>
      <c r="E45" s="7" t="s">
        <v>891</v>
      </c>
      <c r="F45" s="297">
        <f t="shared" si="9"/>
        <v>2.1111111111111112</v>
      </c>
      <c r="G45" s="38"/>
      <c r="H45" s="297"/>
      <c r="I45" s="297" t="str">
        <f t="shared" si="6"/>
        <v>i3.2.6</v>
      </c>
      <c r="J45" s="38" t="str">
        <f t="shared" si="1"/>
        <v>false</v>
      </c>
      <c r="K45" s="38">
        <f t="shared" si="2"/>
        <v>3</v>
      </c>
      <c r="L45" s="38" t="str">
        <f t="shared" si="3"/>
        <v/>
      </c>
      <c r="M45" s="38" t="str">
        <f t="shared" si="4"/>
        <v/>
      </c>
      <c r="N45" s="296">
        <f t="shared" si="8"/>
        <v>2.1111111111111112</v>
      </c>
      <c r="O45" s="38"/>
      <c r="P45" s="38"/>
    </row>
    <row r="46" spans="1:16" ht="15.75" thickBot="1" x14ac:dyDescent="0.3">
      <c r="B46" s="293" t="s">
        <v>636</v>
      </c>
      <c r="C46" s="294" t="s">
        <v>486</v>
      </c>
      <c r="D46" s="295">
        <f>'3 SISESTUSVORM'!I250*4+'3 SISESTUSVORM'!J250*3+'3 SISESTUSVORM'!K250*2+'3 SISESTUSVORM'!L250*1</f>
        <v>3</v>
      </c>
      <c r="E46" s="7" t="s">
        <v>891</v>
      </c>
      <c r="F46" s="297">
        <f t="shared" si="9"/>
        <v>2.1111111111111112</v>
      </c>
      <c r="G46" s="38"/>
      <c r="H46" s="297"/>
      <c r="I46" s="297" t="str">
        <f t="shared" si="6"/>
        <v>i3.2.7</v>
      </c>
      <c r="J46" s="38" t="str">
        <f t="shared" si="1"/>
        <v>false</v>
      </c>
      <c r="K46" s="38">
        <f t="shared" si="2"/>
        <v>3</v>
      </c>
      <c r="L46" s="38" t="str">
        <f t="shared" si="3"/>
        <v/>
      </c>
      <c r="M46" s="38" t="str">
        <f t="shared" si="4"/>
        <v/>
      </c>
      <c r="N46" s="296">
        <f t="shared" si="8"/>
        <v>2.1111111111111112</v>
      </c>
      <c r="O46" s="38"/>
      <c r="P46" s="38"/>
    </row>
    <row r="47" spans="1:16" ht="15.75" thickBot="1" x14ac:dyDescent="0.3">
      <c r="B47" s="293" t="s">
        <v>637</v>
      </c>
      <c r="C47" s="294" t="s">
        <v>478</v>
      </c>
      <c r="D47" s="295">
        <f>'3 SISESTUSVORM'!I252*4+'3 SISESTUSVORM'!J252*3+'3 SISESTUSVORM'!K252*2+'3 SISESTUSVORM'!L252*1</f>
        <v>3</v>
      </c>
      <c r="E47" s="7" t="s">
        <v>891</v>
      </c>
      <c r="F47" s="297">
        <f t="shared" si="9"/>
        <v>2.1111111111111112</v>
      </c>
      <c r="G47" s="38"/>
      <c r="H47" s="297"/>
      <c r="I47" s="297" t="str">
        <f t="shared" si="6"/>
        <v>i3.2.8</v>
      </c>
      <c r="J47" s="38" t="str">
        <f t="shared" si="1"/>
        <v>false</v>
      </c>
      <c r="K47" s="38">
        <f t="shared" si="2"/>
        <v>3</v>
      </c>
      <c r="L47" s="38" t="str">
        <f t="shared" si="3"/>
        <v/>
      </c>
      <c r="M47" s="38" t="str">
        <f t="shared" si="4"/>
        <v/>
      </c>
      <c r="N47" s="296">
        <f t="shared" si="8"/>
        <v>2.1111111111111112</v>
      </c>
      <c r="O47" s="38"/>
      <c r="P47" s="38"/>
    </row>
    <row r="48" spans="1:16" ht="15.75" thickBot="1" x14ac:dyDescent="0.3">
      <c r="B48" s="293" t="s">
        <v>638</v>
      </c>
      <c r="C48" s="294" t="s">
        <v>487</v>
      </c>
      <c r="D48" s="295">
        <f>'3 SISESTUSVORM'!I254*4+'3 SISESTUSVORM'!J254*3+'3 SISESTUSVORM'!K254*2+'3 SISESTUSVORM'!L254*1</f>
        <v>3</v>
      </c>
      <c r="E48" s="7" t="s">
        <v>891</v>
      </c>
      <c r="F48" s="297">
        <f t="shared" si="9"/>
        <v>2.1111111111111112</v>
      </c>
      <c r="G48" s="38"/>
      <c r="H48" s="297"/>
      <c r="I48" s="297" t="str">
        <f t="shared" si="6"/>
        <v>i3.2.9</v>
      </c>
      <c r="J48" s="38" t="str">
        <f t="shared" si="1"/>
        <v>false</v>
      </c>
      <c r="K48" s="38">
        <f t="shared" si="2"/>
        <v>3</v>
      </c>
      <c r="L48" s="38" t="str">
        <f t="shared" si="3"/>
        <v/>
      </c>
      <c r="M48" s="38" t="str">
        <f t="shared" si="4"/>
        <v/>
      </c>
      <c r="N48" s="296">
        <f t="shared" si="8"/>
        <v>2.1111111111111112</v>
      </c>
      <c r="O48" s="38"/>
      <c r="P48" s="38"/>
    </row>
    <row r="49" spans="1:16" ht="15.75" thickBot="1" x14ac:dyDescent="0.3">
      <c r="B49" s="285" t="s">
        <v>64</v>
      </c>
      <c r="C49" s="286" t="s">
        <v>30</v>
      </c>
      <c r="D49" s="287">
        <f>AVERAGE(D54,D50)</f>
        <v>2.0416666666666665</v>
      </c>
      <c r="E49" s="288"/>
      <c r="G49" s="38"/>
      <c r="H49" s="297"/>
      <c r="I49" s="297"/>
      <c r="J49" s="38"/>
      <c r="K49" s="38"/>
      <c r="L49" s="38"/>
      <c r="M49" s="38"/>
      <c r="N49" s="296"/>
      <c r="O49" s="38"/>
      <c r="P49" s="38"/>
    </row>
    <row r="50" spans="1:16" ht="15.75" thickBot="1" x14ac:dyDescent="0.3">
      <c r="B50" s="289" t="s">
        <v>639</v>
      </c>
      <c r="C50" s="290" t="s">
        <v>500</v>
      </c>
      <c r="D50" s="291">
        <f>AVERAGE(D51:D53)</f>
        <v>1.6666666666666667</v>
      </c>
      <c r="E50" s="292"/>
      <c r="F50" s="297">
        <f>$D$49</f>
        <v>2.0416666666666665</v>
      </c>
      <c r="G50" s="38"/>
      <c r="H50" s="297"/>
      <c r="I50" s="297"/>
      <c r="J50" s="38"/>
      <c r="K50" s="38"/>
      <c r="L50" s="38"/>
      <c r="M50" s="38"/>
      <c r="N50" s="296"/>
      <c r="O50" s="38"/>
      <c r="P50" s="38"/>
    </row>
    <row r="51" spans="1:16" ht="26.25" thickBot="1" x14ac:dyDescent="0.3">
      <c r="A51" s="38" t="s">
        <v>639</v>
      </c>
      <c r="B51" s="293" t="s">
        <v>640</v>
      </c>
      <c r="C51" s="294" t="s">
        <v>573</v>
      </c>
      <c r="D51" s="295">
        <f>'3 SISESTUSVORM'!I261*4+'3 SISESTUSVORM'!J261*3+'3 SISESTUSVORM'!K261*2+'3 SISESTUSVORM'!L261*1</f>
        <v>1</v>
      </c>
      <c r="E51" s="7" t="s">
        <v>891</v>
      </c>
      <c r="F51" s="297">
        <f t="shared" ref="F51:F66" si="10">$D$49</f>
        <v>2.0416666666666665</v>
      </c>
      <c r="G51" s="38"/>
      <c r="H51" s="297" t="str">
        <f>A51</f>
        <v>E4.1</v>
      </c>
      <c r="I51" s="297" t="str">
        <f t="shared" si="6"/>
        <v>i4.1.1</v>
      </c>
      <c r="J51" s="38" t="str">
        <f t="shared" si="1"/>
        <v>false</v>
      </c>
      <c r="K51" s="38" t="str">
        <f t="shared" si="2"/>
        <v/>
      </c>
      <c r="L51" s="38" t="str">
        <f t="shared" si="3"/>
        <v/>
      </c>
      <c r="M51" s="38">
        <f t="shared" si="4"/>
        <v>1</v>
      </c>
      <c r="N51" s="296">
        <f t="shared" si="8"/>
        <v>2.0416666666666665</v>
      </c>
      <c r="O51" s="38"/>
      <c r="P51" s="38"/>
    </row>
    <row r="52" spans="1:16" ht="15.75" thickBot="1" x14ac:dyDescent="0.3">
      <c r="B52" s="293" t="s">
        <v>641</v>
      </c>
      <c r="C52" s="294" t="s">
        <v>575</v>
      </c>
      <c r="D52" s="295">
        <f>'3 SISESTUSVORM'!I263*4+'3 SISESTUSVORM'!J263*3+'3 SISESTUSVORM'!K263*2+'3 SISESTUSVORM'!L263*1</f>
        <v>2</v>
      </c>
      <c r="E52" s="7" t="s">
        <v>891</v>
      </c>
      <c r="F52" s="297">
        <f t="shared" si="10"/>
        <v>2.0416666666666665</v>
      </c>
      <c r="G52" s="38"/>
      <c r="H52" s="297"/>
      <c r="I52" s="297" t="str">
        <f t="shared" si="6"/>
        <v>i4.1.2</v>
      </c>
      <c r="J52" s="38" t="str">
        <f t="shared" si="1"/>
        <v>false</v>
      </c>
      <c r="K52" s="38" t="str">
        <f t="shared" si="2"/>
        <v/>
      </c>
      <c r="L52" s="38">
        <f t="shared" si="3"/>
        <v>2</v>
      </c>
      <c r="M52" s="38" t="str">
        <f t="shared" si="4"/>
        <v/>
      </c>
      <c r="N52" s="296">
        <f t="shared" si="8"/>
        <v>2.0416666666666665</v>
      </c>
      <c r="O52" s="38"/>
      <c r="P52" s="38"/>
    </row>
    <row r="53" spans="1:16" ht="15.75" thickBot="1" x14ac:dyDescent="0.3">
      <c r="B53" s="293" t="s">
        <v>642</v>
      </c>
      <c r="C53" s="294" t="s">
        <v>445</v>
      </c>
      <c r="D53" s="295">
        <f>'3 SISESTUSVORM'!I265*4+'3 SISESTUSVORM'!J265*3+'3 SISESTUSVORM'!K265*2+'3 SISESTUSVORM'!L265*1</f>
        <v>2</v>
      </c>
      <c r="E53" s="7" t="s">
        <v>891</v>
      </c>
      <c r="F53" s="297">
        <f t="shared" si="10"/>
        <v>2.0416666666666665</v>
      </c>
      <c r="G53" s="38"/>
      <c r="H53" s="297"/>
      <c r="I53" s="297" t="str">
        <f t="shared" si="6"/>
        <v>i4.1.3</v>
      </c>
      <c r="J53" s="38" t="str">
        <f t="shared" si="1"/>
        <v>false</v>
      </c>
      <c r="K53" s="38" t="str">
        <f t="shared" si="2"/>
        <v/>
      </c>
      <c r="L53" s="38">
        <f t="shared" si="3"/>
        <v>2</v>
      </c>
      <c r="M53" s="38" t="str">
        <f t="shared" si="4"/>
        <v/>
      </c>
      <c r="N53" s="296">
        <f t="shared" si="8"/>
        <v>2.0416666666666665</v>
      </c>
      <c r="O53" s="38"/>
      <c r="P53" s="38"/>
    </row>
    <row r="54" spans="1:16" ht="39" thickBot="1" x14ac:dyDescent="0.3">
      <c r="B54" s="289" t="s">
        <v>643</v>
      </c>
      <c r="C54" s="290" t="s">
        <v>644</v>
      </c>
      <c r="D54" s="291">
        <f>AVERAGE(D55:D66)</f>
        <v>2.4166666666666665</v>
      </c>
      <c r="E54" s="292"/>
      <c r="F54" s="297">
        <f t="shared" si="10"/>
        <v>2.0416666666666665</v>
      </c>
      <c r="G54" s="38"/>
      <c r="H54" s="297"/>
      <c r="I54" s="297"/>
      <c r="J54" s="38"/>
      <c r="K54" s="38"/>
      <c r="L54" s="38"/>
      <c r="M54" s="38"/>
      <c r="N54" s="296"/>
      <c r="O54" s="38"/>
      <c r="P54" s="38"/>
    </row>
    <row r="55" spans="1:16" ht="15.75" thickBot="1" x14ac:dyDescent="0.3">
      <c r="A55" s="38" t="s">
        <v>643</v>
      </c>
      <c r="B55" s="293" t="s">
        <v>645</v>
      </c>
      <c r="C55" s="294" t="s">
        <v>14</v>
      </c>
      <c r="D55" s="295">
        <f>'3 SISESTUSVORM'!I271*4+'3 SISESTUSVORM'!J271*3+'3 SISESTUSVORM'!K271*2+'3 SISESTUSVORM'!L271*1</f>
        <v>3</v>
      </c>
      <c r="E55" s="7" t="s">
        <v>891</v>
      </c>
      <c r="F55" s="297">
        <f t="shared" si="10"/>
        <v>2.0416666666666665</v>
      </c>
      <c r="G55" s="38"/>
      <c r="H55" s="297" t="str">
        <f>A55</f>
        <v>E4.2</v>
      </c>
      <c r="I55" s="297" t="str">
        <f t="shared" si="6"/>
        <v>i4.2.1</v>
      </c>
      <c r="J55" s="38" t="str">
        <f t="shared" si="1"/>
        <v>false</v>
      </c>
      <c r="K55" s="38">
        <f t="shared" si="2"/>
        <v>3</v>
      </c>
      <c r="L55" s="38" t="str">
        <f t="shared" si="3"/>
        <v/>
      </c>
      <c r="M55" s="38" t="str">
        <f t="shared" si="4"/>
        <v/>
      </c>
      <c r="N55" s="296">
        <f t="shared" si="8"/>
        <v>2.0416666666666665</v>
      </c>
      <c r="O55" s="38"/>
      <c r="P55" s="38"/>
    </row>
    <row r="56" spans="1:16" ht="15.75" thickBot="1" x14ac:dyDescent="0.3">
      <c r="B56" s="293" t="s">
        <v>646</v>
      </c>
      <c r="C56" s="294" t="s">
        <v>22</v>
      </c>
      <c r="D56" s="295">
        <f>'3 SISESTUSVORM'!I273*4+'3 SISESTUSVORM'!J273*3+'3 SISESTUSVORM'!K273*2+'3 SISESTUSVORM'!L273*1</f>
        <v>0</v>
      </c>
      <c r="E56" s="7" t="s">
        <v>891</v>
      </c>
      <c r="F56" s="297">
        <f t="shared" si="10"/>
        <v>2.0416666666666665</v>
      </c>
      <c r="G56" s="38"/>
      <c r="H56" s="297"/>
      <c r="I56" s="297" t="str">
        <f t="shared" si="6"/>
        <v>i4.2.2</v>
      </c>
      <c r="J56" s="38" t="str">
        <f t="shared" si="1"/>
        <v>false</v>
      </c>
      <c r="K56" s="38" t="str">
        <f t="shared" si="2"/>
        <v/>
      </c>
      <c r="L56" s="38" t="str">
        <f t="shared" si="3"/>
        <v/>
      </c>
      <c r="M56" s="38" t="str">
        <f t="shared" si="4"/>
        <v/>
      </c>
      <c r="N56" s="296">
        <f t="shared" si="8"/>
        <v>2.0416666666666665</v>
      </c>
      <c r="O56" s="38"/>
      <c r="P56" s="38"/>
    </row>
    <row r="57" spans="1:16" ht="15.75" thickBot="1" x14ac:dyDescent="0.3">
      <c r="B57" s="293" t="s">
        <v>647</v>
      </c>
      <c r="C57" s="294" t="s">
        <v>15</v>
      </c>
      <c r="D57" s="295">
        <f>'3 SISESTUSVORM'!I275*4+'3 SISESTUSVORM'!J275*3+'3 SISESTUSVORM'!K275*2+'3 SISESTUSVORM'!L275*1</f>
        <v>4</v>
      </c>
      <c r="E57" s="7" t="s">
        <v>891</v>
      </c>
      <c r="F57" s="297">
        <f t="shared" si="10"/>
        <v>2.0416666666666665</v>
      </c>
      <c r="G57" s="38"/>
      <c r="H57" s="297"/>
      <c r="I57" s="297" t="str">
        <f t="shared" si="6"/>
        <v>i4.2.3</v>
      </c>
      <c r="J57" s="38">
        <f t="shared" si="1"/>
        <v>4</v>
      </c>
      <c r="K57" s="38" t="str">
        <f t="shared" si="2"/>
        <v/>
      </c>
      <c r="L57" s="38" t="str">
        <f t="shared" si="3"/>
        <v/>
      </c>
      <c r="M57" s="38" t="str">
        <f t="shared" si="4"/>
        <v/>
      </c>
      <c r="N57" s="296">
        <f t="shared" si="8"/>
        <v>2.0416666666666665</v>
      </c>
      <c r="O57" s="38"/>
      <c r="P57" s="38"/>
    </row>
    <row r="58" spans="1:16" ht="15.75" thickBot="1" x14ac:dyDescent="0.3">
      <c r="B58" s="293" t="s">
        <v>648</v>
      </c>
      <c r="C58" s="294" t="s">
        <v>4</v>
      </c>
      <c r="D58" s="295">
        <f>'3 SISESTUSVORM'!I277*4+'3 SISESTUSVORM'!J277*3+'3 SISESTUSVORM'!K277*2+'3 SISESTUSVORM'!L277*1</f>
        <v>3</v>
      </c>
      <c r="E58" s="7" t="s">
        <v>891</v>
      </c>
      <c r="F58" s="297">
        <f t="shared" si="10"/>
        <v>2.0416666666666665</v>
      </c>
      <c r="G58" s="38"/>
      <c r="H58" s="297"/>
      <c r="I58" s="297" t="str">
        <f t="shared" si="6"/>
        <v>i4.2.4</v>
      </c>
      <c r="J58" s="38" t="str">
        <f t="shared" si="1"/>
        <v>false</v>
      </c>
      <c r="K58" s="38">
        <f t="shared" si="2"/>
        <v>3</v>
      </c>
      <c r="L58" s="38" t="str">
        <f t="shared" si="3"/>
        <v/>
      </c>
      <c r="M58" s="38" t="str">
        <f t="shared" si="4"/>
        <v/>
      </c>
      <c r="N58" s="296">
        <f t="shared" si="8"/>
        <v>2.0416666666666665</v>
      </c>
      <c r="O58" s="38"/>
      <c r="P58" s="38"/>
    </row>
    <row r="59" spans="1:16" ht="15.75" thickBot="1" x14ac:dyDescent="0.3">
      <c r="B59" s="293" t="s">
        <v>649</v>
      </c>
      <c r="C59" s="294" t="s">
        <v>474</v>
      </c>
      <c r="D59" s="295">
        <f>'3 SISESTUSVORM'!I279*4+'3 SISESTUSVORM'!J279*3+'3 SISESTUSVORM'!K279*2+'3 SISESTUSVORM'!L279*1</f>
        <v>4</v>
      </c>
      <c r="E59" s="7" t="s">
        <v>891</v>
      </c>
      <c r="F59" s="297">
        <f t="shared" si="10"/>
        <v>2.0416666666666665</v>
      </c>
      <c r="G59" s="38"/>
      <c r="H59" s="297"/>
      <c r="I59" s="297" t="str">
        <f t="shared" si="6"/>
        <v>i4.2.5</v>
      </c>
      <c r="J59" s="38">
        <f t="shared" si="1"/>
        <v>4</v>
      </c>
      <c r="K59" s="38" t="str">
        <f t="shared" si="2"/>
        <v/>
      </c>
      <c r="L59" s="38" t="str">
        <f t="shared" si="3"/>
        <v/>
      </c>
      <c r="M59" s="38" t="str">
        <f t="shared" si="4"/>
        <v/>
      </c>
      <c r="N59" s="296">
        <f t="shared" si="8"/>
        <v>2.0416666666666665</v>
      </c>
      <c r="O59" s="38"/>
      <c r="P59" s="38"/>
    </row>
    <row r="60" spans="1:16" ht="15.75" thickBot="1" x14ac:dyDescent="0.3">
      <c r="B60" s="293" t="s">
        <v>650</v>
      </c>
      <c r="C60" s="294" t="s">
        <v>16</v>
      </c>
      <c r="D60" s="295">
        <f>'3 SISESTUSVORM'!I281*4+'3 SISESTUSVORM'!J281*3+'3 SISESTUSVORM'!K281*2+'3 SISESTUSVORM'!L281*1</f>
        <v>3</v>
      </c>
      <c r="E60" s="7" t="s">
        <v>891</v>
      </c>
      <c r="F60" s="297">
        <f t="shared" si="10"/>
        <v>2.0416666666666665</v>
      </c>
      <c r="G60" s="38"/>
      <c r="H60" s="297"/>
      <c r="I60" s="297" t="str">
        <f t="shared" si="6"/>
        <v>i4.2.6</v>
      </c>
      <c r="J60" s="38" t="str">
        <f t="shared" si="1"/>
        <v>false</v>
      </c>
      <c r="K60" s="38">
        <f t="shared" si="2"/>
        <v>3</v>
      </c>
      <c r="L60" s="38" t="str">
        <f t="shared" si="3"/>
        <v/>
      </c>
      <c r="M60" s="38" t="str">
        <f t="shared" si="4"/>
        <v/>
      </c>
      <c r="N60" s="296">
        <f t="shared" si="8"/>
        <v>2.0416666666666665</v>
      </c>
      <c r="O60" s="38"/>
      <c r="P60" s="38"/>
    </row>
    <row r="61" spans="1:16" ht="15.75" thickBot="1" x14ac:dyDescent="0.3">
      <c r="B61" s="293" t="s">
        <v>651</v>
      </c>
      <c r="C61" s="294" t="s">
        <v>18</v>
      </c>
      <c r="D61" s="295">
        <f>'3 SISESTUSVORM'!I286*4+'3 SISESTUSVORM'!J286*3+'3 SISESTUSVORM'!K286*2+'3 SISESTUSVORM'!L286*1</f>
        <v>0</v>
      </c>
      <c r="E61" s="7" t="s">
        <v>891</v>
      </c>
      <c r="F61" s="297">
        <f t="shared" si="10"/>
        <v>2.0416666666666665</v>
      </c>
      <c r="G61" s="38"/>
      <c r="H61" s="297"/>
      <c r="I61" s="297" t="str">
        <f t="shared" si="6"/>
        <v>i4.2.7</v>
      </c>
      <c r="J61" s="38" t="str">
        <f t="shared" si="1"/>
        <v>false</v>
      </c>
      <c r="K61" s="38" t="str">
        <f t="shared" si="2"/>
        <v/>
      </c>
      <c r="L61" s="38" t="str">
        <f t="shared" si="3"/>
        <v/>
      </c>
      <c r="M61" s="38" t="str">
        <f t="shared" si="4"/>
        <v/>
      </c>
      <c r="N61" s="296">
        <f t="shared" si="8"/>
        <v>2.0416666666666665</v>
      </c>
      <c r="O61" s="38"/>
      <c r="P61" s="38"/>
    </row>
    <row r="62" spans="1:16" ht="15.75" thickBot="1" x14ac:dyDescent="0.3">
      <c r="B62" s="293" t="s">
        <v>652</v>
      </c>
      <c r="C62" s="294" t="s">
        <v>19</v>
      </c>
      <c r="D62" s="295">
        <f>'3 SISESTUSVORM'!I287*4+'3 SISESTUSVORM'!J287*3+'3 SISESTUSVORM'!K287*2+'3 SISESTUSVORM'!L287*1</f>
        <v>2</v>
      </c>
      <c r="E62" s="7" t="s">
        <v>891</v>
      </c>
      <c r="F62" s="297">
        <f t="shared" si="10"/>
        <v>2.0416666666666665</v>
      </c>
      <c r="G62" s="38"/>
      <c r="H62" s="297"/>
      <c r="I62" s="297" t="str">
        <f t="shared" si="6"/>
        <v>i4.2.8</v>
      </c>
      <c r="J62" s="38" t="str">
        <f t="shared" si="1"/>
        <v>false</v>
      </c>
      <c r="K62" s="38" t="str">
        <f t="shared" si="2"/>
        <v/>
      </c>
      <c r="L62" s="38">
        <f t="shared" si="3"/>
        <v>2</v>
      </c>
      <c r="M62" s="38" t="str">
        <f t="shared" si="4"/>
        <v/>
      </c>
      <c r="N62" s="296">
        <f t="shared" si="8"/>
        <v>2.0416666666666665</v>
      </c>
      <c r="O62" s="38"/>
      <c r="P62" s="38"/>
    </row>
    <row r="63" spans="1:16" ht="15.75" thickBot="1" x14ac:dyDescent="0.3">
      <c r="B63" s="293" t="s">
        <v>653</v>
      </c>
      <c r="C63" s="294" t="s">
        <v>515</v>
      </c>
      <c r="D63" s="295">
        <f>'3 SISESTUSVORM'!I289*4+'3 SISESTUSVORM'!J289*3+'3 SISESTUSVORM'!K289*2+'3 SISESTUSVORM'!L289*1</f>
        <v>2</v>
      </c>
      <c r="E63" s="7" t="s">
        <v>891</v>
      </c>
      <c r="F63" s="297">
        <f t="shared" si="10"/>
        <v>2.0416666666666665</v>
      </c>
      <c r="G63" s="38"/>
      <c r="H63" s="297"/>
      <c r="I63" s="297" t="str">
        <f t="shared" si="6"/>
        <v>i4.2.9</v>
      </c>
      <c r="J63" s="38" t="str">
        <f t="shared" si="1"/>
        <v>false</v>
      </c>
      <c r="K63" s="38" t="str">
        <f t="shared" si="2"/>
        <v/>
      </c>
      <c r="L63" s="38">
        <f t="shared" si="3"/>
        <v>2</v>
      </c>
      <c r="M63" s="38" t="str">
        <f t="shared" si="4"/>
        <v/>
      </c>
      <c r="N63" s="296">
        <f t="shared" si="8"/>
        <v>2.0416666666666665</v>
      </c>
      <c r="O63" s="38"/>
      <c r="P63" s="38"/>
    </row>
    <row r="64" spans="1:16" ht="15.75" thickBot="1" x14ac:dyDescent="0.3">
      <c r="B64" s="293" t="s">
        <v>654</v>
      </c>
      <c r="C64" s="294" t="s">
        <v>17</v>
      </c>
      <c r="D64" s="295">
        <f>'3 SISESTUSVORM'!I295*4+'3 SISESTUSVORM'!J295*3+'3 SISESTUSVORM'!K295*2+'3 SISESTUSVORM'!L295*1</f>
        <v>3</v>
      </c>
      <c r="E64" s="7" t="s">
        <v>891</v>
      </c>
      <c r="F64" s="297">
        <f t="shared" si="10"/>
        <v>2.0416666666666665</v>
      </c>
      <c r="G64" s="38"/>
      <c r="H64" s="297"/>
      <c r="I64" s="297" t="str">
        <f t="shared" si="6"/>
        <v>i4.2.11</v>
      </c>
      <c r="J64" s="38" t="str">
        <f t="shared" si="1"/>
        <v>false</v>
      </c>
      <c r="K64" s="38">
        <f t="shared" si="2"/>
        <v>3</v>
      </c>
      <c r="L64" s="38" t="str">
        <f t="shared" si="3"/>
        <v/>
      </c>
      <c r="M64" s="38" t="str">
        <f t="shared" si="4"/>
        <v/>
      </c>
      <c r="N64" s="296">
        <f t="shared" si="8"/>
        <v>2.0416666666666665</v>
      </c>
      <c r="O64" s="38"/>
      <c r="P64" s="38"/>
    </row>
    <row r="65" spans="1:16" ht="15.75" thickBot="1" x14ac:dyDescent="0.3">
      <c r="B65" s="293" t="s">
        <v>655</v>
      </c>
      <c r="C65" s="294" t="s">
        <v>27</v>
      </c>
      <c r="D65" s="295">
        <f>'3 SISESTUSVORM'!I297*4+'3 SISESTUSVORM'!J297*3+'3 SISESTUSVORM'!K297*2+'3 SISESTUSVORM'!L297*1</f>
        <v>3</v>
      </c>
      <c r="E65" s="7" t="s">
        <v>891</v>
      </c>
      <c r="F65" s="297">
        <f t="shared" si="10"/>
        <v>2.0416666666666665</v>
      </c>
      <c r="G65" s="38"/>
      <c r="H65" s="297"/>
      <c r="I65" s="297" t="str">
        <f t="shared" si="6"/>
        <v>i4.2.12</v>
      </c>
      <c r="J65" s="38" t="str">
        <f t="shared" si="1"/>
        <v>false</v>
      </c>
      <c r="K65" s="38">
        <f t="shared" si="2"/>
        <v>3</v>
      </c>
      <c r="L65" s="38" t="str">
        <f t="shared" si="3"/>
        <v/>
      </c>
      <c r="M65" s="38" t="str">
        <f t="shared" si="4"/>
        <v/>
      </c>
      <c r="N65" s="296">
        <f t="shared" si="8"/>
        <v>2.0416666666666665</v>
      </c>
      <c r="O65" s="38"/>
      <c r="P65" s="38"/>
    </row>
    <row r="66" spans="1:16" ht="15.75" thickBot="1" x14ac:dyDescent="0.3">
      <c r="B66" s="293" t="s">
        <v>656</v>
      </c>
      <c r="C66" s="294" t="s">
        <v>520</v>
      </c>
      <c r="D66" s="295">
        <f>'3 SISESTUSVORM'!I299*4+'3 SISESTUSVORM'!J299*3+'3 SISESTUSVORM'!K299*2+'3 SISESTUSVORM'!L299*1</f>
        <v>2</v>
      </c>
      <c r="E66" s="7" t="s">
        <v>891</v>
      </c>
      <c r="F66" s="297">
        <f t="shared" si="10"/>
        <v>2.0416666666666665</v>
      </c>
      <c r="G66" s="38"/>
      <c r="H66" s="297"/>
      <c r="I66" s="297" t="str">
        <f t="shared" si="6"/>
        <v>i4.2.13</v>
      </c>
      <c r="J66" s="38" t="str">
        <f t="shared" si="1"/>
        <v>false</v>
      </c>
      <c r="K66" s="38" t="str">
        <f t="shared" si="2"/>
        <v/>
      </c>
      <c r="L66" s="38">
        <f t="shared" si="3"/>
        <v>2</v>
      </c>
      <c r="M66" s="38" t="str">
        <f t="shared" si="4"/>
        <v/>
      </c>
      <c r="N66" s="296">
        <f t="shared" si="8"/>
        <v>2.0416666666666665</v>
      </c>
      <c r="O66" s="38"/>
      <c r="P66" s="38"/>
    </row>
    <row r="67" spans="1:16" ht="26.25" thickBot="1" x14ac:dyDescent="0.3">
      <c r="B67" s="285" t="s">
        <v>391</v>
      </c>
      <c r="C67" s="286" t="s">
        <v>1055</v>
      </c>
      <c r="D67" s="287">
        <f>AVERAGE(D68,D73,D75)</f>
        <v>2.6666666666666665</v>
      </c>
      <c r="E67" s="288"/>
      <c r="G67" s="297"/>
      <c r="H67" s="297"/>
      <c r="I67" s="297"/>
      <c r="J67" s="38"/>
      <c r="K67" s="38"/>
      <c r="L67" s="38"/>
      <c r="M67" s="38"/>
      <c r="N67" s="296"/>
      <c r="O67" s="38"/>
      <c r="P67" s="38"/>
    </row>
    <row r="68" spans="1:16" ht="15.75" thickBot="1" x14ac:dyDescent="0.3">
      <c r="B68" s="289" t="s">
        <v>657</v>
      </c>
      <c r="C68" s="290" t="s">
        <v>457</v>
      </c>
      <c r="D68" s="291">
        <f>AVERAGE(D69:D72)</f>
        <v>3</v>
      </c>
      <c r="E68" s="292"/>
      <c r="F68" s="38"/>
      <c r="G68" s="38"/>
      <c r="H68" s="297"/>
      <c r="I68" s="297"/>
      <c r="J68" s="38"/>
      <c r="K68" s="38"/>
      <c r="L68" s="38"/>
      <c r="M68" s="38"/>
      <c r="N68" s="296"/>
      <c r="O68" s="38"/>
      <c r="P68" s="38"/>
    </row>
    <row r="69" spans="1:16" ht="15.75" thickBot="1" x14ac:dyDescent="0.3">
      <c r="A69" s="38" t="s">
        <v>657</v>
      </c>
      <c r="B69" s="293" t="s">
        <v>658</v>
      </c>
      <c r="C69" s="294" t="s">
        <v>461</v>
      </c>
      <c r="D69" s="295">
        <f>'3 SISESTUSVORM'!I309*4+'3 SISESTUSVORM'!J309*3+'3 SISESTUSVORM'!K309*2+'3 SISESTUSVORM'!L309*1</f>
        <v>3</v>
      </c>
      <c r="E69" s="7" t="s">
        <v>891</v>
      </c>
      <c r="F69" s="297">
        <f>$D$67</f>
        <v>2.6666666666666665</v>
      </c>
      <c r="G69" s="38"/>
      <c r="H69" s="297" t="str">
        <f>A69</f>
        <v>E5.1</v>
      </c>
      <c r="I69" s="297" t="str">
        <f t="shared" si="6"/>
        <v>i5.1.1</v>
      </c>
      <c r="J69" s="38" t="str">
        <f t="shared" si="1"/>
        <v>false</v>
      </c>
      <c r="K69" s="38">
        <f t="shared" si="2"/>
        <v>3</v>
      </c>
      <c r="L69" s="38" t="str">
        <f t="shared" si="3"/>
        <v/>
      </c>
      <c r="M69" s="38" t="str">
        <f t="shared" si="4"/>
        <v/>
      </c>
      <c r="N69" s="296">
        <f t="shared" si="8"/>
        <v>2.6666666666666665</v>
      </c>
      <c r="O69" s="38"/>
      <c r="P69" s="38"/>
    </row>
    <row r="70" spans="1:16" ht="15.75" thickBot="1" x14ac:dyDescent="0.3">
      <c r="B70" s="293" t="s">
        <v>659</v>
      </c>
      <c r="C70" s="294" t="s">
        <v>407</v>
      </c>
      <c r="D70" s="295">
        <f>'3 SISESTUSVORM'!I316*4+'3 SISESTUSVORM'!J316*3+'3 SISESTUSVORM'!K316*2+'3 SISESTUSVORM'!L316*1</f>
        <v>3</v>
      </c>
      <c r="E70" s="7" t="s">
        <v>891</v>
      </c>
      <c r="F70" s="297">
        <f t="shared" ref="F70:F76" si="11">$D$67</f>
        <v>2.6666666666666665</v>
      </c>
      <c r="G70" s="38"/>
      <c r="H70" s="297"/>
      <c r="I70" s="297" t="str">
        <f t="shared" si="6"/>
        <v>i5.1.2</v>
      </c>
      <c r="J70" s="38" t="str">
        <f t="shared" si="1"/>
        <v>false</v>
      </c>
      <c r="K70" s="38">
        <f t="shared" si="2"/>
        <v>3</v>
      </c>
      <c r="L70" s="38" t="str">
        <f t="shared" si="3"/>
        <v/>
      </c>
      <c r="M70" s="38" t="str">
        <f t="shared" si="4"/>
        <v/>
      </c>
      <c r="N70" s="296">
        <f t="shared" si="8"/>
        <v>2.6666666666666665</v>
      </c>
      <c r="O70" s="38"/>
      <c r="P70" s="38"/>
    </row>
    <row r="71" spans="1:16" ht="15.75" thickBot="1" x14ac:dyDescent="0.3">
      <c r="B71" s="293" t="s">
        <v>660</v>
      </c>
      <c r="C71" s="294" t="s">
        <v>496</v>
      </c>
      <c r="D71" s="295">
        <f>'3 SISESTUSVORM'!I322*4+'3 SISESTUSVORM'!J322*3+'3 SISESTUSVORM'!K322*2+'3 SISESTUSVORM'!L322*1</f>
        <v>3</v>
      </c>
      <c r="E71" s="7" t="s">
        <v>891</v>
      </c>
      <c r="F71" s="297">
        <f t="shared" si="11"/>
        <v>2.6666666666666665</v>
      </c>
      <c r="G71" s="38"/>
      <c r="H71" s="297"/>
      <c r="I71" s="297" t="str">
        <f t="shared" si="6"/>
        <v>i5.1.3</v>
      </c>
      <c r="J71" s="38" t="str">
        <f t="shared" si="1"/>
        <v>false</v>
      </c>
      <c r="K71" s="38">
        <f t="shared" si="2"/>
        <v>3</v>
      </c>
      <c r="L71" s="38" t="str">
        <f t="shared" si="3"/>
        <v/>
      </c>
      <c r="M71" s="38" t="str">
        <f t="shared" si="4"/>
        <v/>
      </c>
      <c r="N71" s="296">
        <f t="shared" si="8"/>
        <v>2.6666666666666665</v>
      </c>
      <c r="O71" s="38"/>
      <c r="P71" s="38"/>
    </row>
    <row r="72" spans="1:16" ht="15.75" thickBot="1" x14ac:dyDescent="0.3">
      <c r="B72" s="293" t="s">
        <v>661</v>
      </c>
      <c r="C72" s="294" t="s">
        <v>463</v>
      </c>
      <c r="D72" s="295">
        <f>'3 SISESTUSVORM'!I323*4+'3 SISESTUSVORM'!J323*3+'3 SISESTUSVORM'!K323*2+'3 SISESTUSVORM'!L323*1</f>
        <v>3</v>
      </c>
      <c r="E72" s="7" t="s">
        <v>891</v>
      </c>
      <c r="F72" s="297">
        <f t="shared" si="11"/>
        <v>2.6666666666666665</v>
      </c>
      <c r="G72" s="38"/>
      <c r="H72" s="297"/>
      <c r="I72" s="297" t="str">
        <f t="shared" si="6"/>
        <v>i5.1.4</v>
      </c>
      <c r="J72" s="38" t="str">
        <f t="shared" si="1"/>
        <v>false</v>
      </c>
      <c r="K72" s="38">
        <f t="shared" si="2"/>
        <v>3</v>
      </c>
      <c r="L72" s="38" t="str">
        <f t="shared" si="3"/>
        <v/>
      </c>
      <c r="M72" s="38" t="str">
        <f t="shared" si="4"/>
        <v/>
      </c>
      <c r="N72" s="296">
        <f t="shared" si="8"/>
        <v>2.6666666666666665</v>
      </c>
      <c r="O72" s="38"/>
      <c r="P72" s="38"/>
    </row>
    <row r="73" spans="1:16" ht="15.75" thickBot="1" x14ac:dyDescent="0.3">
      <c r="B73" s="289" t="s">
        <v>663</v>
      </c>
      <c r="C73" s="290" t="s">
        <v>406</v>
      </c>
      <c r="D73" s="291">
        <f>D74</f>
        <v>2</v>
      </c>
      <c r="E73" s="292"/>
      <c r="F73" s="297">
        <f t="shared" si="11"/>
        <v>2.6666666666666665</v>
      </c>
      <c r="G73" s="38"/>
      <c r="H73" s="297"/>
      <c r="I73" s="297"/>
      <c r="J73" s="38"/>
      <c r="K73" s="38"/>
      <c r="L73" s="38"/>
      <c r="M73" s="38"/>
      <c r="N73" s="296"/>
      <c r="O73" s="38"/>
      <c r="P73" s="38"/>
    </row>
    <row r="74" spans="1:16" ht="15.75" thickBot="1" x14ac:dyDescent="0.3">
      <c r="A74" s="38" t="s">
        <v>663</v>
      </c>
      <c r="B74" s="293" t="s">
        <v>662</v>
      </c>
      <c r="C74" s="294" t="s">
        <v>2</v>
      </c>
      <c r="D74" s="295">
        <f>'3 SISESTUSVORM'!I329*4+'3 SISESTUSVORM'!J329*3+'3 SISESTUSVORM'!K329*2+'3 SISESTUSVORM'!L329*1</f>
        <v>2</v>
      </c>
      <c r="E74" s="7" t="s">
        <v>891</v>
      </c>
      <c r="F74" s="297">
        <f t="shared" si="11"/>
        <v>2.6666666666666665</v>
      </c>
      <c r="G74" s="38"/>
      <c r="H74" s="297" t="str">
        <f>A74</f>
        <v>E5.2</v>
      </c>
      <c r="I74" s="297" t="str">
        <f t="shared" si="6"/>
        <v>i5.2.1</v>
      </c>
      <c r="J74" s="38" t="str">
        <f t="shared" si="1"/>
        <v>false</v>
      </c>
      <c r="K74" s="38" t="str">
        <f t="shared" si="2"/>
        <v/>
      </c>
      <c r="L74" s="38">
        <f t="shared" si="3"/>
        <v>2</v>
      </c>
      <c r="M74" s="38" t="str">
        <f t="shared" si="4"/>
        <v/>
      </c>
      <c r="N74" s="296">
        <f t="shared" si="8"/>
        <v>2.6666666666666665</v>
      </c>
      <c r="O74" s="38"/>
      <c r="P74" s="38"/>
    </row>
    <row r="75" spans="1:16" ht="15.75" thickBot="1" x14ac:dyDescent="0.3">
      <c r="A75" s="38" t="s">
        <v>664</v>
      </c>
      <c r="B75" s="289" t="s">
        <v>664</v>
      </c>
      <c r="C75" s="290" t="s">
        <v>29</v>
      </c>
      <c r="D75" s="291">
        <f>AVERAGE(D76)</f>
        <v>3</v>
      </c>
      <c r="E75" s="292"/>
      <c r="F75" s="297">
        <f t="shared" si="11"/>
        <v>2.6666666666666665</v>
      </c>
      <c r="G75" s="38"/>
      <c r="H75" s="297" t="str">
        <f>A75</f>
        <v>E5.3</v>
      </c>
      <c r="I75" s="297" t="str">
        <f>I76</f>
        <v>i5.3.1</v>
      </c>
      <c r="J75" s="38" t="str">
        <f>J76</f>
        <v>false</v>
      </c>
      <c r="K75" s="38"/>
      <c r="L75" s="38"/>
      <c r="M75" s="38"/>
      <c r="N75" s="296">
        <f>N76</f>
        <v>2.6666666666666665</v>
      </c>
      <c r="O75" s="38"/>
      <c r="P75" s="38"/>
    </row>
    <row r="76" spans="1:16" ht="15.75" thickBot="1" x14ac:dyDescent="0.3">
      <c r="B76" s="293" t="s">
        <v>665</v>
      </c>
      <c r="C76" s="294" t="s">
        <v>29</v>
      </c>
      <c r="D76" s="295">
        <f>'3 SISESTUSVORM'!I335*4+'3 SISESTUSVORM'!J335*3+'3 SISESTUSVORM'!K335*2+'3 SISESTUSVORM'!L335*1</f>
        <v>3</v>
      </c>
      <c r="E76" s="7" t="s">
        <v>891</v>
      </c>
      <c r="F76" s="297">
        <f t="shared" si="11"/>
        <v>2.6666666666666665</v>
      </c>
      <c r="G76" s="38"/>
      <c r="H76" s="297" t="s">
        <v>664</v>
      </c>
      <c r="I76" s="297" t="str">
        <f t="shared" si="6"/>
        <v>i5.3.1</v>
      </c>
      <c r="J76" s="38" t="str">
        <f>IF(AND($D76&lt;=4,$D76&gt;=3.5),$D76,"false")</f>
        <v>false</v>
      </c>
      <c r="K76" s="38">
        <f>IF(AND($D76&lt;3.5,$D76&gt;=2.5),$D76,"")</f>
        <v>3</v>
      </c>
      <c r="L76" s="38" t="str">
        <f>IF(AND($D76&lt;2.5,$D76&gt;=1.5),$D76,"")</f>
        <v/>
      </c>
      <c r="M76" s="38" t="str">
        <f>IF(AND($D76&lt;1.5,$D76&gt;=1),$D76,"")</f>
        <v/>
      </c>
      <c r="N76" s="296">
        <f t="shared" si="8"/>
        <v>2.6666666666666665</v>
      </c>
      <c r="O76" s="38"/>
      <c r="P76" s="38"/>
    </row>
    <row r="77" spans="1:16" x14ac:dyDescent="0.25">
      <c r="G77" s="38"/>
      <c r="H77" s="38"/>
      <c r="I77" s="38"/>
      <c r="J77" s="38"/>
      <c r="K77" s="38"/>
      <c r="L77" s="38"/>
      <c r="M77" s="38"/>
      <c r="N77" s="38"/>
      <c r="O77" s="38"/>
      <c r="P77" s="38"/>
    </row>
    <row r="78" spans="1:16" x14ac:dyDescent="0.25">
      <c r="G78" s="38"/>
      <c r="H78" s="38"/>
      <c r="I78" s="38"/>
      <c r="J78" s="38"/>
      <c r="K78" s="38"/>
      <c r="L78" s="38"/>
      <c r="M78" s="38"/>
      <c r="N78" s="38"/>
      <c r="O78" s="38"/>
      <c r="P78" s="38"/>
    </row>
  </sheetData>
  <mergeCells count="7">
    <mergeCell ref="B5:D5"/>
    <mergeCell ref="G1:G4"/>
    <mergeCell ref="I1:P1"/>
    <mergeCell ref="I2:P2"/>
    <mergeCell ref="I3:P3"/>
    <mergeCell ref="I4:P4"/>
    <mergeCell ref="B1:D1"/>
  </mergeCells>
  <hyperlinks>
    <hyperlink ref="E9" location="'3 KOV-i SISESTUSVORM'!B60" display="Link" xr:uid="{00000000-0004-0000-0C00-000000000000}"/>
    <hyperlink ref="E11" location="'3 KOV-i SISESTUSVORM'!B67" display="Link" xr:uid="{00000000-0004-0000-0C00-000001000000}"/>
    <hyperlink ref="E12" location="'3 KOV-i SISESTUSVORM'!B69" display="Link" xr:uid="{00000000-0004-0000-0C00-000002000000}"/>
    <hyperlink ref="E14" location="'3 KOV-i SISESTUSVORM'!B75" display="Link" xr:uid="{00000000-0004-0000-0C00-000003000000}"/>
    <hyperlink ref="E15" location="'3 KOV-i SISESTUSVORM'!B87" display="Link" xr:uid="{00000000-0004-0000-0C00-000004000000}"/>
    <hyperlink ref="E16" location="'3 KOV-i SISESTUSVORM'!B94" display="Link" xr:uid="{00000000-0004-0000-0C00-000005000000}"/>
    <hyperlink ref="E17" location="'3 KOV-i SISESTUSVORM'!B96" display="Link" xr:uid="{00000000-0004-0000-0C00-000006000000}"/>
    <hyperlink ref="E18" location="'3 KOV-i SISESTUSVORM'!B98" display="Link" xr:uid="{00000000-0004-0000-0C00-000007000000}"/>
    <hyperlink ref="E20" location="'3 KOV-i SISESTUSVORM'!B105" display="Link" xr:uid="{00000000-0004-0000-0C00-000008000000}"/>
    <hyperlink ref="E21" location="'3 KOV-i SISESTUSVORM'!B107" display="Link" xr:uid="{00000000-0004-0000-0C00-000009000000}"/>
    <hyperlink ref="E22" location="'3 KOV-i SISESTUSVORM'!B109" display="Link" xr:uid="{00000000-0004-0000-0C00-00000A000000}"/>
    <hyperlink ref="E23" location="'3 KOV-i SISESTUSVORM'!B111" display="Link" xr:uid="{00000000-0004-0000-0C00-00000B000000}"/>
    <hyperlink ref="E27" location="'3 KOV-i SISESTUSVORM'!B133" display="Link" xr:uid="{00000000-0004-0000-0C00-00000C000000}"/>
    <hyperlink ref="E28" location="'3 KOV-i SISESTUSVORM'!B139" display="Link" xr:uid="{00000000-0004-0000-0C00-00000D000000}"/>
    <hyperlink ref="E29" location="'3 KOV-i SISESTUSVORM'!B145" display="Link" xr:uid="{00000000-0004-0000-0C00-00000E000000}"/>
    <hyperlink ref="E30" location="'3 KOV-i SISESTUSVORM'!B150" display="Link" xr:uid="{00000000-0004-0000-0C00-00000F000000}"/>
    <hyperlink ref="E26" location="'3 KOV-i SISESTUSVORM'!B131" display="Link" xr:uid="{00000000-0004-0000-0C00-000010000000}"/>
    <hyperlink ref="E32" location="'3 KOV-i SISESTUSVORM'!B157" display="Link" xr:uid="{00000000-0004-0000-0C00-000011000000}"/>
    <hyperlink ref="E34" location="'3 KOV-i SISESTUSVORM'!B175" display="Link" xr:uid="{00000000-0004-0000-0C00-000012000000}"/>
    <hyperlink ref="E35" location="'3 KOV-i SISESTUSVORM'!B188" display="Link" xr:uid="{00000000-0004-0000-0C00-000013000000}"/>
    <hyperlink ref="E38" location="'3 KOV-i SISESTUSVORM'!B196" display="Link" xr:uid="{00000000-0004-0000-0C00-000014000000}"/>
    <hyperlink ref="E40" location="'3 KOV-i SISESTUSVORM'!B211" display="Link" xr:uid="{00000000-0004-0000-0C00-000015000000}"/>
    <hyperlink ref="E41" location="'3 KOV-i SISESTUSVORM'!B216" display="Link" xr:uid="{00000000-0004-0000-0C00-000016000000}"/>
    <hyperlink ref="E42" location="'3 KOV-i SISESTUSVORM'!B236" display="Link" xr:uid="{00000000-0004-0000-0C00-000017000000}"/>
    <hyperlink ref="E43" location="'3 KOV-i SISESTUSVORM'!B240" display="Link" xr:uid="{00000000-0004-0000-0C00-000018000000}"/>
    <hyperlink ref="E44" location="'3 KOV-i SISESTUSVORM'!B243" display="Link" xr:uid="{00000000-0004-0000-0C00-000019000000}"/>
    <hyperlink ref="E45" location="'3 KOV-i SISESTUSVORM'!B248" display="Link" xr:uid="{00000000-0004-0000-0C00-00001A000000}"/>
    <hyperlink ref="E46" location="'3 KOV-i SISESTUSVORM'!B250" display="Link" xr:uid="{00000000-0004-0000-0C00-00001B000000}"/>
    <hyperlink ref="E47" location="'3 KOV-i SISESTUSVORM'!B252" display="Link" xr:uid="{00000000-0004-0000-0C00-00001C000000}"/>
    <hyperlink ref="E48" location="'3 KOV-i SISESTUSVORM'!B254" display="Link" xr:uid="{00000000-0004-0000-0C00-00001D000000}"/>
    <hyperlink ref="E51" location="'3 KOV-i SISESTUSVORM'!B261" display="Link" xr:uid="{00000000-0004-0000-0C00-00001E000000}"/>
    <hyperlink ref="E52" location="'3 KOV-i SISESTUSVORM'!B263" display="Link" xr:uid="{00000000-0004-0000-0C00-00001F000000}"/>
    <hyperlink ref="E53" location="'3 KOV-i SISESTUSVORM'!B265" display="Link" xr:uid="{00000000-0004-0000-0C00-000020000000}"/>
    <hyperlink ref="E55" location="'3 KOV-i SISESTUSVORM'!B271" display="Link" xr:uid="{00000000-0004-0000-0C00-000021000000}"/>
    <hyperlink ref="E56" location="'3 KOV-i SISESTUSVORM'!B273" display="Link" xr:uid="{00000000-0004-0000-0C00-000022000000}"/>
    <hyperlink ref="E57" location="'3 KOV-i SISESTUSVORM'!B275" display="Link" xr:uid="{00000000-0004-0000-0C00-000023000000}"/>
    <hyperlink ref="E58" location="'3 KOV-i SISESTUSVORM'!B277" display="Link" xr:uid="{00000000-0004-0000-0C00-000024000000}"/>
    <hyperlink ref="E59" location="'3 KOV-i SISESTUSVORM'!B279" display="Link" xr:uid="{00000000-0004-0000-0C00-000025000000}"/>
    <hyperlink ref="E60" location="'3 KOV-i SISESTUSVORM'!B281" display="Link" xr:uid="{00000000-0004-0000-0C00-000026000000}"/>
    <hyperlink ref="E61" location="'3 KOV-i SISESTUSVORM'!B283" display="Link" xr:uid="{00000000-0004-0000-0C00-000027000000}"/>
    <hyperlink ref="E62" location="'3 KOV-i SISESTUSVORM'!B287" display="Link" xr:uid="{00000000-0004-0000-0C00-000028000000}"/>
    <hyperlink ref="E63" location="'3 KOV-i SISESTUSVORM'!B289" display="Link" xr:uid="{00000000-0004-0000-0C00-000029000000}"/>
    <hyperlink ref="E64" location="'3 KOV-i SISESTUSVORM'!B295" display="Link" xr:uid="{00000000-0004-0000-0C00-00002A000000}"/>
    <hyperlink ref="E65" location="'3 KOV-i SISESTUSVORM'!B297" display="Link" xr:uid="{00000000-0004-0000-0C00-00002B000000}"/>
    <hyperlink ref="E66" location="'3 KOV-i SISESTUSVORM'!B299" display="Link" xr:uid="{00000000-0004-0000-0C00-00002C000000}"/>
    <hyperlink ref="E69" location="'3 KOV-i SISESTUSVORM'!B306" display="Link" xr:uid="{00000000-0004-0000-0C00-00002D000000}"/>
    <hyperlink ref="E70" location="'3 KOV-i SISESTUSVORM'!B310" display="Link" xr:uid="{00000000-0004-0000-0C00-00002E000000}"/>
    <hyperlink ref="E71" location="'3 KOV-i SISESTUSVORM'!B317" display="Link" xr:uid="{00000000-0004-0000-0C00-00002F000000}"/>
    <hyperlink ref="E72" location="'3 KOV-i SISESTUSVORM'!B323" display="Link" xr:uid="{00000000-0004-0000-0C00-000030000000}"/>
    <hyperlink ref="E74" location="'3 KOV-i SISESTUSVORM'!B329" display="Link" xr:uid="{00000000-0004-0000-0C00-000031000000}"/>
    <hyperlink ref="E76" location="'3 KOV-i SISESTUSVORM'!B335" display="Link" xr:uid="{00000000-0004-0000-0C00-000032000000}"/>
    <hyperlink ref="E10" location="'3 KOV-i SISESTUSVORM'!B65" display="Link" xr:uid="{00000000-0004-0000-0C00-000033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O39"/>
  <sheetViews>
    <sheetView showGridLines="0" topLeftCell="C1" zoomScale="70" zoomScaleNormal="70" workbookViewId="0">
      <pane ySplit="4" topLeftCell="A30" activePane="bottomLeft" state="frozen"/>
      <selection pane="bottomLeft" activeCell="D34" sqref="D34:H36"/>
    </sheetView>
  </sheetViews>
  <sheetFormatPr defaultRowHeight="15" outlineLevelCol="1" x14ac:dyDescent="0.25"/>
  <cols>
    <col min="1" max="2" width="59.42578125" customWidth="1" outlineLevel="1"/>
    <col min="3" max="3" width="84" customWidth="1" outlineLevel="1"/>
    <col min="4" max="4" width="57.42578125" customWidth="1"/>
    <col min="5" max="5" width="25.5703125" style="188" customWidth="1"/>
    <col min="6" max="6" width="47.42578125" customWidth="1"/>
    <col min="7" max="9" width="32.140625" customWidth="1"/>
  </cols>
  <sheetData>
    <row r="1" spans="1:15" ht="21" x14ac:dyDescent="0.35">
      <c r="A1" s="298" t="s">
        <v>690</v>
      </c>
      <c r="F1" s="875"/>
      <c r="G1" s="875"/>
    </row>
    <row r="2" spans="1:15" ht="15.75" thickBot="1" x14ac:dyDescent="0.3">
      <c r="F2" s="876"/>
      <c r="G2" s="876"/>
    </row>
    <row r="3" spans="1:15" s="4" customFormat="1" ht="21.75" customHeight="1" thickBot="1" x14ac:dyDescent="0.3">
      <c r="A3" s="899" t="s">
        <v>689</v>
      </c>
      <c r="B3" s="900"/>
      <c r="C3" s="888" t="s">
        <v>688</v>
      </c>
      <c r="D3" s="877" t="s">
        <v>912</v>
      </c>
      <c r="E3" s="878"/>
      <c r="F3" s="879" t="s">
        <v>917</v>
      </c>
      <c r="G3" s="880"/>
      <c r="H3" s="880"/>
      <c r="I3" s="881"/>
      <c r="J3" s="536"/>
      <c r="K3" s="536"/>
      <c r="L3" s="536"/>
      <c r="M3" s="536"/>
      <c r="N3" s="536"/>
      <c r="O3" s="536"/>
    </row>
    <row r="4" spans="1:15" s="4" customFormat="1" ht="48" customHeight="1" thickBot="1" x14ac:dyDescent="0.3">
      <c r="A4" s="299" t="s">
        <v>742</v>
      </c>
      <c r="B4" s="299" t="s">
        <v>743</v>
      </c>
      <c r="C4" s="889"/>
      <c r="D4" s="300" t="s">
        <v>911</v>
      </c>
      <c r="E4" s="300" t="s">
        <v>692</v>
      </c>
      <c r="F4" s="301" t="s">
        <v>913</v>
      </c>
      <c r="G4" s="301" t="s">
        <v>914</v>
      </c>
      <c r="H4" s="301" t="s">
        <v>915</v>
      </c>
      <c r="I4" s="301" t="s">
        <v>916</v>
      </c>
      <c r="J4" s="536"/>
      <c r="K4" s="536"/>
      <c r="L4" s="536"/>
      <c r="M4" s="536"/>
      <c r="N4" s="536"/>
      <c r="O4" s="536"/>
    </row>
    <row r="5" spans="1:15" s="4" customFormat="1" ht="23.25" customHeight="1" thickBot="1" x14ac:dyDescent="0.3">
      <c r="A5" s="885" t="s">
        <v>526</v>
      </c>
      <c r="B5" s="886"/>
      <c r="C5" s="886"/>
      <c r="D5" s="886"/>
      <c r="E5" s="886"/>
      <c r="F5" s="886"/>
      <c r="G5" s="886"/>
      <c r="H5" s="886"/>
      <c r="I5" s="887"/>
      <c r="J5" s="46"/>
      <c r="K5" s="46"/>
      <c r="L5" s="46"/>
      <c r="M5" s="46"/>
      <c r="N5" s="46"/>
      <c r="O5" s="46"/>
    </row>
    <row r="6" spans="1:15" ht="46.5" customHeight="1" x14ac:dyDescent="0.3">
      <c r="A6" s="891" t="s">
        <v>749</v>
      </c>
      <c r="B6" s="882"/>
      <c r="C6" s="882"/>
      <c r="D6" s="19" t="s">
        <v>1237</v>
      </c>
      <c r="E6" s="20" t="s">
        <v>746</v>
      </c>
      <c r="F6" s="21" t="s">
        <v>1238</v>
      </c>
      <c r="G6" s="21" t="s">
        <v>1239</v>
      </c>
      <c r="H6" s="21" t="s">
        <v>1240</v>
      </c>
      <c r="I6" s="22"/>
      <c r="M6" s="5" t="s">
        <v>746</v>
      </c>
      <c r="N6" s="5"/>
    </row>
    <row r="7" spans="1:15" ht="46.5" customHeight="1" x14ac:dyDescent="0.3">
      <c r="A7" s="42" t="str">
        <f>'3 SISESTUSVORM'!G73</f>
        <v>1)kooliõdede töö
2)perearsti abi on tagatud+ pereõdede iseseisev vastuvõtt
3)uus tervisekeskus</v>
      </c>
      <c r="B7" s="44" t="str">
        <f>'3 SISESTUSVORM'!J73</f>
        <v>1)vaimse tervise spetsialistide ebapiisavus
2)transport maapiirkonnas arstiabini vähene
3)puuduvad sünnitusjärgsel perioodil nõustamisteenused</v>
      </c>
      <c r="C7" s="883"/>
      <c r="D7" s="11" t="s">
        <v>1241</v>
      </c>
      <c r="E7" s="12" t="s">
        <v>747</v>
      </c>
      <c r="F7" s="13" t="s">
        <v>1243</v>
      </c>
      <c r="G7" s="13" t="s">
        <v>1244</v>
      </c>
      <c r="H7" s="13">
        <v>2020</v>
      </c>
      <c r="I7" s="14"/>
      <c r="M7" s="5" t="s">
        <v>747</v>
      </c>
      <c r="N7" s="5"/>
    </row>
    <row r="8" spans="1:15" ht="46.5" customHeight="1" x14ac:dyDescent="0.3">
      <c r="A8" s="890" t="s">
        <v>413</v>
      </c>
      <c r="B8" s="883"/>
      <c r="C8" s="883"/>
      <c r="D8" s="11" t="s">
        <v>1169</v>
      </c>
      <c r="E8" s="12" t="s">
        <v>746</v>
      </c>
      <c r="F8" s="13" t="s">
        <v>1242</v>
      </c>
      <c r="G8" s="13" t="s">
        <v>1245</v>
      </c>
      <c r="H8" s="13">
        <v>2019</v>
      </c>
      <c r="I8" s="14"/>
      <c r="M8" s="5" t="s">
        <v>748</v>
      </c>
      <c r="N8" s="5"/>
    </row>
    <row r="9" spans="1:15" ht="46.5" customHeight="1" x14ac:dyDescent="0.3">
      <c r="A9" s="42" t="str">
        <f>'3 SISESTUSVORM'!G103</f>
        <v>1) haridusasutustes ennetustöö toimub- pääste ja liiklus
2)raseduskriisi nõustamine Paides
3)suitsetamisest loobumise nõustamine</v>
      </c>
      <c r="B9" s="44" t="str">
        <f>'3 SISESTUSVORM'!J103</f>
        <v>1)ennetustegevus puudub: psühholoogiline kriisiabi ja toitumisalane nõustamine, seksuaalharidus
3)eneseabi grupid puuduvad: kogemusnõustamine, sõltuvus, erivajadustega laste vanematele</v>
      </c>
      <c r="C9" s="883"/>
      <c r="D9" s="11" t="s">
        <v>1246</v>
      </c>
      <c r="E9" s="12" t="s">
        <v>746</v>
      </c>
      <c r="F9" s="13" t="s">
        <v>1253</v>
      </c>
      <c r="G9" s="13" t="s">
        <v>1247</v>
      </c>
      <c r="H9" s="13">
        <v>2021</v>
      </c>
      <c r="I9" s="14"/>
      <c r="M9" s="5"/>
      <c r="N9" s="5"/>
    </row>
    <row r="10" spans="1:15" ht="46.5" customHeight="1" x14ac:dyDescent="0.25">
      <c r="A10" s="890" t="s">
        <v>430</v>
      </c>
      <c r="B10" s="883"/>
      <c r="C10" s="883"/>
      <c r="D10" s="11" t="s">
        <v>1170</v>
      </c>
      <c r="E10" s="12" t="s">
        <v>746</v>
      </c>
      <c r="F10" s="13" t="s">
        <v>1248</v>
      </c>
      <c r="G10" s="13" t="s">
        <v>1249</v>
      </c>
      <c r="H10" s="13">
        <v>2021</v>
      </c>
      <c r="I10" s="14"/>
    </row>
    <row r="11" spans="1:15" ht="46.5" customHeight="1" thickBot="1" x14ac:dyDescent="0.3">
      <c r="A11" s="43" t="str">
        <f>'3 SISESTUSVORM'!G116</f>
        <v>1)programm "Imelised aastad"+ oma koolitajad
2) hea koostöö politsei ja päästeametiga</v>
      </c>
      <c r="B11" s="45" t="str">
        <f>'3 SISESTUSVORM'!J116</f>
        <v>1)süsteemne ennetustegevus puudub ja varajase märkamise tegevus vähene
3)lähisuhtevägivalla teavitus ja ennetus vähene</v>
      </c>
      <c r="C11" s="884"/>
      <c r="D11" s="15" t="s">
        <v>1250</v>
      </c>
      <c r="E11" s="16" t="s">
        <v>746</v>
      </c>
      <c r="F11" s="17" t="s">
        <v>1251</v>
      </c>
      <c r="G11" s="17" t="s">
        <v>1252</v>
      </c>
      <c r="H11" s="17">
        <v>2021</v>
      </c>
      <c r="I11" s="18"/>
    </row>
    <row r="12" spans="1:15" s="4" customFormat="1" ht="23.25" customHeight="1" thickBot="1" x14ac:dyDescent="0.3">
      <c r="A12" s="896" t="s">
        <v>721</v>
      </c>
      <c r="B12" s="897"/>
      <c r="C12" s="897"/>
      <c r="D12" s="897"/>
      <c r="E12" s="897"/>
      <c r="F12" s="897"/>
      <c r="G12" s="897"/>
      <c r="H12" s="897"/>
      <c r="I12" s="898"/>
      <c r="J12" s="46"/>
      <c r="K12" s="46"/>
      <c r="L12" s="46"/>
      <c r="M12" s="46"/>
      <c r="N12" s="46"/>
      <c r="O12" s="46"/>
    </row>
    <row r="13" spans="1:15" s="302" customFormat="1" ht="30" customHeight="1" thickTop="1" x14ac:dyDescent="0.25">
      <c r="A13" s="891" t="s">
        <v>908</v>
      </c>
      <c r="B13" s="882"/>
      <c r="C13" s="882"/>
      <c r="D13" s="19" t="s">
        <v>1257</v>
      </c>
      <c r="E13" s="20" t="s">
        <v>747</v>
      </c>
      <c r="F13" s="21" t="s">
        <v>1258</v>
      </c>
      <c r="G13" s="21" t="s">
        <v>1259</v>
      </c>
      <c r="H13" s="21">
        <v>2020</v>
      </c>
      <c r="I13" s="22"/>
    </row>
    <row r="14" spans="1:15" ht="52.5" customHeight="1" x14ac:dyDescent="0.25">
      <c r="A14" s="42" t="str">
        <f>'3 SISESTUSVORM'!G155</f>
        <v>1) alusharidus tagatud
2)HEV lastele loodud võimalused õppimiseks kodukoha lähedal (väikeklassid tavakoolis), Türi Toimetulekukool 3)Lapsevanemal on võimalus valida lapsele sobiv kool</v>
      </c>
      <c r="B14" s="44" t="str">
        <f>'3 SISESTUSVORM'!J155</f>
        <v>1)puudub lühiajaline lastehoiuteenus
2) koolikohustuste mitte täitjatele puuduvad mõjutusvahendid
3) tugispetsialistide vähesus</v>
      </c>
      <c r="C14" s="883"/>
      <c r="D14" s="11" t="s">
        <v>1183</v>
      </c>
      <c r="E14" s="12" t="s">
        <v>746</v>
      </c>
      <c r="F14" s="13" t="s">
        <v>1263</v>
      </c>
      <c r="G14" s="13" t="s">
        <v>1264</v>
      </c>
      <c r="H14" s="523">
        <v>44136</v>
      </c>
      <c r="I14" s="14"/>
    </row>
    <row r="15" spans="1:15" ht="30" customHeight="1" x14ac:dyDescent="0.25">
      <c r="A15" s="890" t="s">
        <v>900</v>
      </c>
      <c r="B15" s="883"/>
      <c r="C15" s="883"/>
      <c r="D15" s="11" t="s">
        <v>1266</v>
      </c>
      <c r="E15" s="12" t="s">
        <v>747</v>
      </c>
      <c r="F15" s="13" t="s">
        <v>1265</v>
      </c>
      <c r="G15" s="13" t="s">
        <v>1267</v>
      </c>
      <c r="H15" s="523">
        <v>44075</v>
      </c>
      <c r="I15" s="14"/>
    </row>
    <row r="16" spans="1:15" ht="49.5" customHeight="1" x14ac:dyDescent="0.25">
      <c r="A16" s="42" t="str">
        <f>'3 SISESTUSVORM'!G173</f>
        <v>1) hästi toimiv noorsootöö 
2)noortetubade lisandumine äärealadele
3)palju huviringe/vabaja tegevusi, osad neist tasuta</v>
      </c>
      <c r="B16" s="44" t="str">
        <f>'3 SISESTUSVORM'!J173</f>
        <v>1)noorte õigusrikkujate abistamiseks võimalused puuduvad
2)noorte riskikäitumine kõrge (alkoholi tarvitamine, vandaalitsemine, hulkumine) 3)</v>
      </c>
      <c r="C16" s="883"/>
      <c r="D16" s="11"/>
      <c r="E16" s="12"/>
      <c r="F16" s="13"/>
      <c r="G16" s="13"/>
      <c r="H16" s="13"/>
      <c r="I16" s="14"/>
    </row>
    <row r="17" spans="1:9" ht="26.25" customHeight="1" x14ac:dyDescent="0.25">
      <c r="A17" s="890" t="s">
        <v>677</v>
      </c>
      <c r="B17" s="883"/>
      <c r="C17" s="883"/>
      <c r="D17" s="11"/>
      <c r="E17" s="12"/>
      <c r="F17" s="13"/>
      <c r="G17" s="13"/>
      <c r="H17" s="13"/>
      <c r="I17" s="14"/>
    </row>
    <row r="18" spans="1:9" ht="48" customHeight="1" thickBot="1" x14ac:dyDescent="0.3">
      <c r="A18" s="43" t="str">
        <f>'3 SISESTUSVORM'!G193</f>
        <v>1) vallas olemas õpilaskoduga kool
2) koolitransport korraldatud
3)</v>
      </c>
      <c r="B18" s="45" t="str">
        <f>'3 SISESTUSVORM'!J193</f>
        <v>1) mõne tugispetsialisti kvalifikatsioon ei vasta  nõuetele
2) tugispetsialistide vähesus
3)</v>
      </c>
      <c r="C18" s="884"/>
      <c r="D18" s="15"/>
      <c r="E18" s="16"/>
      <c r="F18" s="17"/>
      <c r="G18" s="17"/>
      <c r="H18" s="17"/>
      <c r="I18" s="18"/>
    </row>
    <row r="19" spans="1:9" ht="19.5" thickBot="1" x14ac:dyDescent="0.3">
      <c r="A19" s="896" t="s">
        <v>447</v>
      </c>
      <c r="B19" s="897"/>
      <c r="C19" s="897"/>
      <c r="D19" s="897"/>
      <c r="E19" s="897"/>
      <c r="F19" s="897"/>
      <c r="G19" s="897"/>
      <c r="H19" s="897"/>
      <c r="I19" s="898"/>
    </row>
    <row r="20" spans="1:9" ht="37.5" customHeight="1" x14ac:dyDescent="0.25">
      <c r="A20" s="891" t="s">
        <v>750</v>
      </c>
      <c r="B20" s="882"/>
      <c r="C20" s="882"/>
      <c r="D20" s="19"/>
      <c r="E20" s="20"/>
      <c r="F20" s="21"/>
      <c r="G20" s="21"/>
      <c r="H20" s="21"/>
      <c r="I20" s="22"/>
    </row>
    <row r="21" spans="1:9" ht="37.5" customHeight="1" x14ac:dyDescent="0.25">
      <c r="A21" s="892" t="str">
        <f>'3 SISESTUSVORM'!G209</f>
        <v>1) KOV rahaline toetus</v>
      </c>
      <c r="B21" s="894" t="str">
        <f>'3 SISESTUSVORM'!J209</f>
        <v>1) Puudub tugiisikuteenuse pakkujate andmebaas
2) lapsehoiuteenus kohapeal puudu
3)</v>
      </c>
      <c r="C21" s="883"/>
      <c r="D21" s="11" t="s">
        <v>1184</v>
      </c>
      <c r="E21" s="12"/>
      <c r="F21" s="13" t="s">
        <v>1268</v>
      </c>
      <c r="G21" s="13"/>
      <c r="H21" s="13"/>
      <c r="I21" s="14"/>
    </row>
    <row r="22" spans="1:9" ht="37.5" customHeight="1" x14ac:dyDescent="0.25">
      <c r="A22" s="892"/>
      <c r="B22" s="894"/>
      <c r="C22" s="883"/>
      <c r="D22" s="11" t="s">
        <v>1185</v>
      </c>
      <c r="E22" s="12"/>
      <c r="F22" s="13"/>
      <c r="G22" s="13"/>
      <c r="H22" s="13"/>
      <c r="I22" s="14"/>
    </row>
    <row r="23" spans="1:9" ht="37.5" customHeight="1" x14ac:dyDescent="0.25">
      <c r="A23" s="890" t="s">
        <v>902</v>
      </c>
      <c r="B23" s="883"/>
      <c r="C23" s="883"/>
      <c r="D23" s="11" t="s">
        <v>1187</v>
      </c>
      <c r="E23" s="12"/>
      <c r="F23" s="13"/>
      <c r="G23" s="13"/>
      <c r="H23" s="13"/>
      <c r="I23" s="14"/>
    </row>
    <row r="24" spans="1:9" ht="37.5" customHeight="1" x14ac:dyDescent="0.25">
      <c r="A24" s="892" t="str">
        <f>'3 SISESTUSVORM'!G258</f>
        <v>1)huviringide olemasolu
2)noortel teadlikkus abivõimalustest
3)operatiivükssustega hea koostöö</v>
      </c>
      <c r="B24" s="894" t="str">
        <f>'3 SISESTUSVORM'!J258</f>
        <v>1)ennetavaid ja õpetlikke programme järjepidevaid vähe
2)turvakoduteenus puudub
3)koostöö teiste omavalitsustega</v>
      </c>
      <c r="C24" s="883"/>
      <c r="D24" s="11" t="s">
        <v>1186</v>
      </c>
      <c r="E24" s="12"/>
      <c r="F24" s="13"/>
      <c r="G24" s="13"/>
      <c r="H24" s="13"/>
      <c r="I24" s="14"/>
    </row>
    <row r="25" spans="1:9" ht="37.5" customHeight="1" thickBot="1" x14ac:dyDescent="0.3">
      <c r="A25" s="893"/>
      <c r="B25" s="895"/>
      <c r="C25" s="884"/>
      <c r="D25" s="15" t="s">
        <v>1188</v>
      </c>
      <c r="E25" s="16" t="s">
        <v>746</v>
      </c>
      <c r="F25" s="17" t="s">
        <v>1269</v>
      </c>
      <c r="G25" s="17" t="s">
        <v>1261</v>
      </c>
      <c r="H25" s="17">
        <v>2020</v>
      </c>
      <c r="I25" s="18"/>
    </row>
    <row r="26" spans="1:9" ht="21" customHeight="1" thickBot="1" x14ac:dyDescent="0.3">
      <c r="A26" s="896" t="s">
        <v>444</v>
      </c>
      <c r="B26" s="897"/>
      <c r="C26" s="897"/>
      <c r="D26" s="897"/>
      <c r="E26" s="897"/>
      <c r="F26" s="897"/>
      <c r="G26" s="897"/>
      <c r="H26" s="897"/>
      <c r="I26" s="898"/>
    </row>
    <row r="27" spans="1:9" ht="63" customHeight="1" x14ac:dyDescent="0.25">
      <c r="A27" s="891" t="s">
        <v>751</v>
      </c>
      <c r="B27" s="882"/>
      <c r="C27" s="882"/>
      <c r="D27" s="19" t="s">
        <v>1270</v>
      </c>
      <c r="E27" s="20" t="s">
        <v>747</v>
      </c>
      <c r="F27" s="21" t="s">
        <v>1273</v>
      </c>
      <c r="G27" s="21" t="s">
        <v>1272</v>
      </c>
      <c r="H27" s="21" t="s">
        <v>1271</v>
      </c>
      <c r="I27" s="22"/>
    </row>
    <row r="28" spans="1:9" ht="34.5" customHeight="1" x14ac:dyDescent="0.25">
      <c r="A28" s="892" t="str">
        <f>'3 SISESTUSVORM'!G269</f>
        <v>1)
2)
3)</v>
      </c>
      <c r="B28" s="894" t="str">
        <f>'3 SISESTUSVORM'!J269</f>
        <v>1)regulaarne andmete kogumine puudub
2)arengukavas laste ja perede osa hetkel olematu
3)kvaliteedihindamine puudulik</v>
      </c>
      <c r="C28" s="883"/>
      <c r="D28" s="11"/>
      <c r="E28" s="12"/>
      <c r="F28" s="13"/>
      <c r="G28" s="13"/>
      <c r="H28" s="13"/>
      <c r="I28" s="14"/>
    </row>
    <row r="29" spans="1:9" ht="34.5" customHeight="1" x14ac:dyDescent="0.25">
      <c r="A29" s="892"/>
      <c r="B29" s="894"/>
      <c r="C29" s="883"/>
      <c r="D29" s="11"/>
      <c r="E29" s="12"/>
      <c r="F29" s="13"/>
      <c r="G29" s="13"/>
      <c r="H29" s="13"/>
      <c r="I29" s="14"/>
    </row>
    <row r="30" spans="1:9" ht="42" customHeight="1" x14ac:dyDescent="0.25">
      <c r="A30" s="890" t="s">
        <v>528</v>
      </c>
      <c r="B30" s="883"/>
      <c r="C30" s="883"/>
      <c r="D30" s="11"/>
      <c r="E30" s="12"/>
      <c r="F30" s="13"/>
      <c r="G30" s="13"/>
      <c r="H30" s="13"/>
      <c r="I30" s="14"/>
    </row>
    <row r="31" spans="1:9" ht="34.5" customHeight="1" x14ac:dyDescent="0.25">
      <c r="A31" s="892" t="str">
        <f>'3 SISESTUSVORM'!G303</f>
        <v>1)
2)
3)</v>
      </c>
      <c r="B31" s="894" t="str">
        <f>'3 SISESTUSVORM'!J303</f>
        <v>1)
2)
3)</v>
      </c>
      <c r="C31" s="883"/>
      <c r="D31" s="11"/>
      <c r="E31" s="12"/>
      <c r="F31" s="13"/>
      <c r="G31" s="13"/>
      <c r="H31" s="13"/>
      <c r="I31" s="14"/>
    </row>
    <row r="32" spans="1:9" ht="34.5" customHeight="1" thickBot="1" x14ac:dyDescent="0.3">
      <c r="A32" s="893"/>
      <c r="B32" s="895"/>
      <c r="C32" s="884"/>
      <c r="D32" s="15"/>
      <c r="E32" s="16"/>
      <c r="F32" s="17"/>
      <c r="G32" s="17"/>
      <c r="H32" s="17"/>
      <c r="I32" s="18"/>
    </row>
    <row r="33" spans="1:9" ht="19.5" thickBot="1" x14ac:dyDescent="0.3">
      <c r="A33" s="896" t="s">
        <v>926</v>
      </c>
      <c r="B33" s="897"/>
      <c r="C33" s="897"/>
      <c r="D33" s="897"/>
      <c r="E33" s="897"/>
      <c r="F33" s="897"/>
      <c r="G33" s="897"/>
      <c r="H33" s="897"/>
      <c r="I33" s="898"/>
    </row>
    <row r="34" spans="1:9" ht="48.75" customHeight="1" x14ac:dyDescent="0.25">
      <c r="A34" s="891" t="s">
        <v>752</v>
      </c>
      <c r="B34" s="882"/>
      <c r="C34" s="882"/>
      <c r="D34" s="19" t="s">
        <v>1254</v>
      </c>
      <c r="E34" s="20" t="s">
        <v>747</v>
      </c>
      <c r="F34" s="21" t="s">
        <v>1255</v>
      </c>
      <c r="G34" s="21" t="s">
        <v>1256</v>
      </c>
      <c r="H34" s="21"/>
      <c r="I34" s="22"/>
    </row>
    <row r="35" spans="1:9" ht="48.75" customHeight="1" x14ac:dyDescent="0.25">
      <c r="A35" s="42" t="str">
        <f>'3 SISESTUSVORM'!G173</f>
        <v>1) hästi toimiv noorsootöö 
2)noortetubade lisandumine äärealadele
3)palju huviringe/vabaja tegevusi, osad neist tasuta</v>
      </c>
      <c r="B35" s="44" t="str">
        <f>'3 SISESTUSVORM'!J173</f>
        <v>1)noorte õigusrikkujate abistamiseks võimalused puuduvad
2)noorte riskikäitumine kõrge (alkoholi tarvitamine, vandaalitsemine, hulkumine) 3)</v>
      </c>
      <c r="C35" s="883"/>
      <c r="D35" s="11" t="s">
        <v>1260</v>
      </c>
      <c r="E35" s="12" t="s">
        <v>746</v>
      </c>
      <c r="F35" s="13" t="s">
        <v>1262</v>
      </c>
      <c r="G35" s="13" t="s">
        <v>1261</v>
      </c>
      <c r="H35" s="13">
        <v>2020</v>
      </c>
      <c r="I35" s="14"/>
    </row>
    <row r="36" spans="1:9" ht="48.75" customHeight="1" x14ac:dyDescent="0.25">
      <c r="A36" s="890" t="s">
        <v>529</v>
      </c>
      <c r="B36" s="883"/>
      <c r="C36" s="883"/>
      <c r="D36" s="11" t="s">
        <v>1189</v>
      </c>
      <c r="E36" s="12" t="s">
        <v>746</v>
      </c>
      <c r="F36" s="13" t="s">
        <v>1275</v>
      </c>
      <c r="G36" s="13" t="s">
        <v>1276</v>
      </c>
      <c r="H36" s="13" t="s">
        <v>1274</v>
      </c>
      <c r="I36" s="14"/>
    </row>
    <row r="37" spans="1:9" ht="48.75" customHeight="1" x14ac:dyDescent="0.25">
      <c r="A37" s="42" t="str">
        <f>'3 SISESTUSVORM'!G333</f>
        <v>1)koostöö politseiga
2)
3)</v>
      </c>
      <c r="B37" s="44" t="str">
        <f>'3 SISESTUSVORM'!J333</f>
        <v>1)koostöö perearstidega
2)eestvedaja puudub
3)ennetusrühma puudumine</v>
      </c>
      <c r="C37" s="883"/>
      <c r="D37" s="11"/>
      <c r="E37" s="12"/>
      <c r="F37" s="13"/>
      <c r="G37" s="13"/>
      <c r="H37" s="13"/>
      <c r="I37" s="14"/>
    </row>
    <row r="38" spans="1:9" ht="48.75" customHeight="1" x14ac:dyDescent="0.25">
      <c r="A38" s="890" t="s">
        <v>458</v>
      </c>
      <c r="B38" s="883"/>
      <c r="C38" s="883"/>
      <c r="D38" s="11"/>
      <c r="E38" s="12"/>
      <c r="F38" s="13"/>
      <c r="G38" s="13"/>
      <c r="H38" s="13"/>
      <c r="I38" s="14"/>
    </row>
    <row r="39" spans="1:9" ht="48.75" customHeight="1" thickBot="1" x14ac:dyDescent="0.3">
      <c r="A39" s="43" t="str">
        <f>'3 SISESTUSVORM'!G339</f>
        <v>1)ärksad spetsialistid võrgustikus
2)abivajajate tundmine/pildi olemasolu
3)põhiliselt koostöö hea</v>
      </c>
      <c r="B39" s="45" t="str">
        <f>'3 SISESTUSVORM'!J339</f>
        <v>1)regulaarse töörühma puudumine
2)pole juhtumikorralduses selgeid kokkuleppeid
3)juhuslik planeerimata ennetus</v>
      </c>
      <c r="C39" s="884"/>
      <c r="D39" s="15"/>
      <c r="E39" s="16"/>
      <c r="F39" s="17"/>
      <c r="G39" s="17"/>
      <c r="H39" s="17"/>
      <c r="I39" s="18"/>
    </row>
  </sheetData>
  <mergeCells count="37">
    <mergeCell ref="J3:O4"/>
    <mergeCell ref="A3:B3"/>
    <mergeCell ref="A24:A25"/>
    <mergeCell ref="B24:B25"/>
    <mergeCell ref="A28:A29"/>
    <mergeCell ref="B28:B29"/>
    <mergeCell ref="C34:C39"/>
    <mergeCell ref="A12:I12"/>
    <mergeCell ref="A19:I19"/>
    <mergeCell ref="A26:I26"/>
    <mergeCell ref="A33:I33"/>
    <mergeCell ref="A27:B27"/>
    <mergeCell ref="A30:B30"/>
    <mergeCell ref="A20:B20"/>
    <mergeCell ref="A23:B23"/>
    <mergeCell ref="A34:B34"/>
    <mergeCell ref="A36:B36"/>
    <mergeCell ref="A38:B38"/>
    <mergeCell ref="A21:A22"/>
    <mergeCell ref="B21:B22"/>
    <mergeCell ref="A13:B13"/>
    <mergeCell ref="A15:B15"/>
    <mergeCell ref="F1:G2"/>
    <mergeCell ref="D3:E3"/>
    <mergeCell ref="F3:I3"/>
    <mergeCell ref="C20:C25"/>
    <mergeCell ref="C27:C32"/>
    <mergeCell ref="A5:I5"/>
    <mergeCell ref="C3:C4"/>
    <mergeCell ref="A17:B17"/>
    <mergeCell ref="A6:B6"/>
    <mergeCell ref="A8:B8"/>
    <mergeCell ref="A10:B10"/>
    <mergeCell ref="C6:C11"/>
    <mergeCell ref="C13:C18"/>
    <mergeCell ref="A31:A32"/>
    <mergeCell ref="B31:B32"/>
  </mergeCells>
  <dataValidations count="1">
    <dataValidation type="list" allowBlank="1" showInputMessage="1" showErrorMessage="1" sqref="E27:E32 E6:E11 E13:E18 E20:E25 E34:E39" xr:uid="{00000000-0002-0000-0D00-000000000000}">
      <formula1>prioriteet</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6" operator="containsText" id="{5C340240-D39E-4604-8210-2980018B473B}">
            <xm:f>NOT(ISERROR(SEARCH($M$8,E6)))</xm:f>
            <xm:f>$M$8</xm:f>
            <x14:dxf>
              <fill>
                <patternFill>
                  <bgColor theme="0" tint="-0.24994659260841701"/>
                </patternFill>
              </fill>
            </x14:dxf>
          </x14:cfRule>
          <x14:cfRule type="containsText" priority="17" operator="containsText" id="{08D06841-3DE2-4395-95FA-ADBCC51AD48B}">
            <xm:f>NOT(ISERROR(SEARCH($M$7,E6)))</xm:f>
            <xm:f>$M$7</xm:f>
            <x14:dxf>
              <fill>
                <patternFill>
                  <bgColor rgb="FFFFFF00"/>
                </patternFill>
              </fill>
            </x14:dxf>
          </x14:cfRule>
          <x14:cfRule type="containsText" priority="18" operator="containsText" id="{EE4AE66B-495D-460A-B6DE-C2A8EDAEEBE6}">
            <xm:f>NOT(ISERROR(SEARCH($M$6,E6)))</xm:f>
            <xm:f>$M$6</xm:f>
            <x14:dxf>
              <fill>
                <patternFill>
                  <bgColor rgb="FFFF0000"/>
                </patternFill>
              </fill>
            </x14:dxf>
          </x14:cfRule>
          <xm:sqref>E6</xm:sqref>
        </x14:conditionalFormatting>
        <x14:conditionalFormatting xmlns:xm="http://schemas.microsoft.com/office/excel/2006/main">
          <x14:cfRule type="containsText" priority="1" operator="containsText" id="{F903D94F-33E6-49D0-A4EA-ECF3C9BC0BE7}">
            <xm:f>NOT(ISERROR(SEARCH($M$8,E34)))</xm:f>
            <xm:f>$M$8</xm:f>
            <x14:dxf>
              <fill>
                <patternFill>
                  <bgColor theme="0" tint="-0.24994659260841701"/>
                </patternFill>
              </fill>
            </x14:dxf>
          </x14:cfRule>
          <x14:cfRule type="containsText" priority="2" operator="containsText" id="{6BCC0D8A-5B3C-4A33-A440-E4B8FC5D5CED}">
            <xm:f>NOT(ISERROR(SEARCH($M$7,E34)))</xm:f>
            <xm:f>$M$7</xm:f>
            <x14:dxf>
              <fill>
                <patternFill>
                  <bgColor rgb="FFFFFF00"/>
                </patternFill>
              </fill>
            </x14:dxf>
          </x14:cfRule>
          <x14:cfRule type="containsText" priority="3" operator="containsText" id="{DF2F8AF8-DDE1-4F18-B03A-8CA061FEB139}">
            <xm:f>NOT(ISERROR(SEARCH($M$6,E34)))</xm:f>
            <xm:f>$M$6</xm:f>
            <x14:dxf>
              <fill>
                <patternFill>
                  <bgColor rgb="FFFF0000"/>
                </patternFill>
              </fill>
            </x14:dxf>
          </x14:cfRule>
          <xm:sqref>E34:E39</xm:sqref>
        </x14:conditionalFormatting>
        <x14:conditionalFormatting xmlns:xm="http://schemas.microsoft.com/office/excel/2006/main">
          <x14:cfRule type="containsText" priority="13" operator="containsText" id="{C954ECDC-90A3-41AF-B347-067884DD3378}">
            <xm:f>NOT(ISERROR(SEARCH($M$8,E7)))</xm:f>
            <xm:f>$M$8</xm:f>
            <x14:dxf>
              <fill>
                <patternFill>
                  <bgColor theme="0" tint="-0.24994659260841701"/>
                </patternFill>
              </fill>
            </x14:dxf>
          </x14:cfRule>
          <x14:cfRule type="containsText" priority="14" operator="containsText" id="{C7532DB7-EE5A-4742-8C32-E1FBF5649619}">
            <xm:f>NOT(ISERROR(SEARCH($M$7,E7)))</xm:f>
            <xm:f>$M$7</xm:f>
            <x14:dxf>
              <fill>
                <patternFill>
                  <bgColor rgb="FFFFFF00"/>
                </patternFill>
              </fill>
            </x14:dxf>
          </x14:cfRule>
          <x14:cfRule type="containsText" priority="15" operator="containsText" id="{48D779F0-C699-4DF2-8CA5-585938EC4DC4}">
            <xm:f>NOT(ISERROR(SEARCH($M$6,E7)))</xm:f>
            <xm:f>$M$6</xm:f>
            <x14:dxf>
              <fill>
                <patternFill>
                  <bgColor rgb="FFFF0000"/>
                </patternFill>
              </fill>
            </x14:dxf>
          </x14:cfRule>
          <xm:sqref>E7:E11</xm:sqref>
        </x14:conditionalFormatting>
        <x14:conditionalFormatting xmlns:xm="http://schemas.microsoft.com/office/excel/2006/main">
          <x14:cfRule type="containsText" priority="10" operator="containsText" id="{2C2F64C4-F38D-4FE7-A446-3CEEF9A3B9A8}">
            <xm:f>NOT(ISERROR(SEARCH($M$8,E13)))</xm:f>
            <xm:f>$M$8</xm:f>
            <x14:dxf>
              <fill>
                <patternFill>
                  <bgColor theme="0" tint="-0.24994659260841701"/>
                </patternFill>
              </fill>
            </x14:dxf>
          </x14:cfRule>
          <x14:cfRule type="containsText" priority="11" operator="containsText" id="{E8B75DFB-10C7-430C-9B86-713D08539D62}">
            <xm:f>NOT(ISERROR(SEARCH($M$7,E13)))</xm:f>
            <xm:f>$M$7</xm:f>
            <x14:dxf>
              <fill>
                <patternFill>
                  <bgColor rgb="FFFFFF00"/>
                </patternFill>
              </fill>
            </x14:dxf>
          </x14:cfRule>
          <x14:cfRule type="containsText" priority="12" operator="containsText" id="{0136F43F-0506-4681-9CB6-2623F471C877}">
            <xm:f>NOT(ISERROR(SEARCH($M$6,E13)))</xm:f>
            <xm:f>$M$6</xm:f>
            <x14:dxf>
              <fill>
                <patternFill>
                  <bgColor rgb="FFFF0000"/>
                </patternFill>
              </fill>
            </x14:dxf>
          </x14:cfRule>
          <xm:sqref>E13:E18</xm:sqref>
        </x14:conditionalFormatting>
        <x14:conditionalFormatting xmlns:xm="http://schemas.microsoft.com/office/excel/2006/main">
          <x14:cfRule type="containsText" priority="7" operator="containsText" id="{DD4FDEB2-5D62-4A74-9E91-D4EE28D23931}">
            <xm:f>NOT(ISERROR(SEARCH($M$8,E20)))</xm:f>
            <xm:f>$M$8</xm:f>
            <x14:dxf>
              <fill>
                <patternFill>
                  <bgColor theme="0" tint="-0.24994659260841701"/>
                </patternFill>
              </fill>
            </x14:dxf>
          </x14:cfRule>
          <x14:cfRule type="containsText" priority="8" operator="containsText" id="{332EE6D4-D952-4D47-8749-BCC7F7F01714}">
            <xm:f>NOT(ISERROR(SEARCH($M$7,E20)))</xm:f>
            <xm:f>$M$7</xm:f>
            <x14:dxf>
              <fill>
                <patternFill>
                  <bgColor rgb="FFFFFF00"/>
                </patternFill>
              </fill>
            </x14:dxf>
          </x14:cfRule>
          <x14:cfRule type="containsText" priority="9" operator="containsText" id="{8D456804-45AE-4E4D-93CB-C88825D1969D}">
            <xm:f>NOT(ISERROR(SEARCH($M$6,E20)))</xm:f>
            <xm:f>$M$6</xm:f>
            <x14:dxf>
              <fill>
                <patternFill>
                  <bgColor rgb="FFFF0000"/>
                </patternFill>
              </fill>
            </x14:dxf>
          </x14:cfRule>
          <xm:sqref>E20:E25</xm:sqref>
        </x14:conditionalFormatting>
        <x14:conditionalFormatting xmlns:xm="http://schemas.microsoft.com/office/excel/2006/main">
          <x14:cfRule type="containsText" priority="4" operator="containsText" id="{3498628F-81EC-4F11-9D38-DB12E8B4EC52}">
            <xm:f>NOT(ISERROR(SEARCH($M$8,E27)))</xm:f>
            <xm:f>$M$8</xm:f>
            <x14:dxf>
              <fill>
                <patternFill>
                  <bgColor theme="0" tint="-0.24994659260841701"/>
                </patternFill>
              </fill>
            </x14:dxf>
          </x14:cfRule>
          <x14:cfRule type="containsText" priority="5" operator="containsText" id="{99A09F2D-F5AE-48DC-9A79-F3A4156D1C2F}">
            <xm:f>NOT(ISERROR(SEARCH($M$7,E27)))</xm:f>
            <xm:f>$M$7</xm:f>
            <x14:dxf>
              <fill>
                <patternFill>
                  <bgColor rgb="FFFFFF00"/>
                </patternFill>
              </fill>
            </x14:dxf>
          </x14:cfRule>
          <x14:cfRule type="containsText" priority="6" operator="containsText" id="{35DF457C-BA27-40E6-A2C0-DC089A26F4F3}">
            <xm:f>NOT(ISERROR(SEARCH($M$6,E27)))</xm:f>
            <xm:f>$M$6</xm:f>
            <x14:dxf>
              <fill>
                <patternFill>
                  <bgColor rgb="FFFF0000"/>
                </patternFill>
              </fill>
            </x14:dxf>
          </x14:cfRule>
          <xm:sqref>E27:E32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C24"/>
  <sheetViews>
    <sheetView showGridLines="0" zoomScale="90" zoomScaleNormal="90" workbookViewId="0">
      <selection activeCell="O20" sqref="O20"/>
    </sheetView>
  </sheetViews>
  <sheetFormatPr defaultColWidth="9.140625" defaultRowHeight="15" x14ac:dyDescent="0.25"/>
  <cols>
    <col min="1" max="1" width="4.7109375" style="187" customWidth="1"/>
    <col min="2" max="2" width="55.7109375" customWidth="1"/>
    <col min="3" max="3" width="59.5703125" customWidth="1"/>
  </cols>
  <sheetData>
    <row r="1" spans="1:3" ht="21" x14ac:dyDescent="0.35">
      <c r="B1" s="527" t="s">
        <v>895</v>
      </c>
      <c r="C1" s="527"/>
    </row>
    <row r="2" spans="1:3" ht="18.75" x14ac:dyDescent="0.3">
      <c r="B2" s="528" t="s">
        <v>1051</v>
      </c>
      <c r="C2" s="529"/>
    </row>
    <row r="3" spans="1:3" ht="121.5" customHeight="1" x14ac:dyDescent="0.3">
      <c r="B3" s="524"/>
      <c r="C3" s="524"/>
    </row>
    <row r="4" spans="1:3" x14ac:dyDescent="0.25">
      <c r="A4" s="188"/>
      <c r="B4" s="526" t="s">
        <v>1086</v>
      </c>
      <c r="C4" s="526"/>
    </row>
    <row r="5" spans="1:3" x14ac:dyDescent="0.25">
      <c r="A5" s="188"/>
      <c r="B5" s="525"/>
      <c r="C5" s="525"/>
    </row>
    <row r="6" spans="1:3" x14ac:dyDescent="0.25">
      <c r="A6" s="188">
        <v>1</v>
      </c>
      <c r="B6" s="189" t="s">
        <v>1052</v>
      </c>
      <c r="C6" s="190"/>
    </row>
    <row r="7" spans="1:3" x14ac:dyDescent="0.25">
      <c r="A7" s="188">
        <v>2</v>
      </c>
      <c r="B7" s="189" t="s">
        <v>1053</v>
      </c>
      <c r="C7" s="190"/>
    </row>
    <row r="8" spans="1:3" ht="98.25" customHeight="1" x14ac:dyDescent="0.25">
      <c r="A8" s="188">
        <v>3</v>
      </c>
      <c r="B8" s="189" t="s">
        <v>1084</v>
      </c>
      <c r="C8" s="191" t="s">
        <v>1054</v>
      </c>
    </row>
    <row r="9" spans="1:3" x14ac:dyDescent="0.25">
      <c r="A9" s="188">
        <v>4</v>
      </c>
      <c r="B9" s="189" t="s">
        <v>1083</v>
      </c>
      <c r="C9" s="190"/>
    </row>
    <row r="10" spans="1:3" x14ac:dyDescent="0.25">
      <c r="A10" s="188">
        <v>5</v>
      </c>
      <c r="B10" s="354" t="s">
        <v>1085</v>
      </c>
      <c r="C10" s="355"/>
    </row>
    <row r="11" spans="1:3" x14ac:dyDescent="0.25">
      <c r="A11" s="192"/>
      <c r="B11" s="193"/>
      <c r="C11" s="193"/>
    </row>
    <row r="12" spans="1:3" x14ac:dyDescent="0.25">
      <c r="A12" s="192"/>
      <c r="B12" s="193"/>
      <c r="C12" s="193"/>
    </row>
    <row r="13" spans="1:3" x14ac:dyDescent="0.25">
      <c r="A13" s="192"/>
      <c r="B13" s="193"/>
      <c r="C13" s="193"/>
    </row>
    <row r="14" spans="1:3" x14ac:dyDescent="0.25">
      <c r="A14" s="192"/>
      <c r="B14" s="193"/>
      <c r="C14" s="193"/>
    </row>
    <row r="15" spans="1:3" x14ac:dyDescent="0.25">
      <c r="A15" s="194"/>
      <c r="B15" s="56"/>
      <c r="C15" s="56"/>
    </row>
    <row r="16" spans="1:3" x14ac:dyDescent="0.25">
      <c r="A16" s="194"/>
      <c r="B16" s="56"/>
      <c r="C16" s="56"/>
    </row>
    <row r="17" spans="1:3" x14ac:dyDescent="0.25">
      <c r="A17" s="194"/>
      <c r="B17" s="56"/>
      <c r="C17" s="56"/>
    </row>
    <row r="18" spans="1:3" x14ac:dyDescent="0.25">
      <c r="A18" s="194"/>
      <c r="B18" s="56"/>
      <c r="C18" s="56"/>
    </row>
    <row r="19" spans="1:3" x14ac:dyDescent="0.25">
      <c r="A19" s="194"/>
      <c r="B19" s="56"/>
      <c r="C19" s="56"/>
    </row>
    <row r="20" spans="1:3" x14ac:dyDescent="0.25">
      <c r="A20" s="194"/>
      <c r="B20" s="56"/>
      <c r="C20" s="56"/>
    </row>
    <row r="21" spans="1:3" x14ac:dyDescent="0.25">
      <c r="A21" s="194"/>
      <c r="B21" s="56"/>
      <c r="C21" s="56"/>
    </row>
    <row r="22" spans="1:3" x14ac:dyDescent="0.25">
      <c r="A22" s="194"/>
      <c r="B22" s="56"/>
      <c r="C22" s="56"/>
    </row>
    <row r="23" spans="1:3" x14ac:dyDescent="0.25">
      <c r="A23" s="194"/>
      <c r="B23" s="56"/>
      <c r="C23" s="56"/>
    </row>
    <row r="24" spans="1:3" x14ac:dyDescent="0.25">
      <c r="A24" s="194"/>
      <c r="B24" s="56"/>
      <c r="C24" s="56"/>
    </row>
  </sheetData>
  <mergeCells count="5">
    <mergeCell ref="B3:C3"/>
    <mergeCell ref="B5:C5"/>
    <mergeCell ref="B4:C4"/>
    <mergeCell ref="B1:C1"/>
    <mergeCell ref="B2:C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B1:K60"/>
  <sheetViews>
    <sheetView showGridLines="0" topLeftCell="A28" zoomScale="90" zoomScaleNormal="90" workbookViewId="0">
      <selection activeCell="O51" sqref="O51"/>
    </sheetView>
  </sheetViews>
  <sheetFormatPr defaultColWidth="9.140625" defaultRowHeight="15" x14ac:dyDescent="0.25"/>
  <cols>
    <col min="1" max="1" width="4.7109375" customWidth="1"/>
    <col min="2" max="11" width="12.28515625" customWidth="1"/>
  </cols>
  <sheetData>
    <row r="1" spans="2:11" ht="21" x14ac:dyDescent="0.35">
      <c r="B1" s="527" t="s">
        <v>895</v>
      </c>
      <c r="C1" s="527"/>
      <c r="D1" s="527"/>
      <c r="E1" s="527"/>
      <c r="F1" s="527"/>
      <c r="G1" s="527"/>
      <c r="H1" s="527"/>
      <c r="I1" s="527"/>
      <c r="J1" s="527"/>
      <c r="K1" s="527"/>
    </row>
    <row r="2" spans="2:11" ht="18.75" x14ac:dyDescent="0.3">
      <c r="B2" s="529" t="s">
        <v>896</v>
      </c>
      <c r="C2" s="529"/>
      <c r="D2" s="529"/>
      <c r="E2" s="529"/>
      <c r="F2" s="529"/>
      <c r="G2" s="529"/>
      <c r="H2" s="529"/>
      <c r="I2" s="529"/>
      <c r="J2" s="529"/>
      <c r="K2" s="529"/>
    </row>
    <row r="3" spans="2:11" ht="63" customHeight="1" x14ac:dyDescent="0.25"/>
    <row r="4" spans="2:11" ht="63" customHeight="1" x14ac:dyDescent="0.25"/>
    <row r="5" spans="2:11" ht="18.75" customHeight="1" x14ac:dyDescent="0.25"/>
    <row r="6" spans="2:11" ht="15.75" x14ac:dyDescent="0.25">
      <c r="B6" s="533" t="s">
        <v>893</v>
      </c>
      <c r="C6" s="533"/>
      <c r="D6" s="533"/>
      <c r="E6" s="533"/>
      <c r="F6" s="533"/>
      <c r="G6" s="533"/>
      <c r="H6" s="533"/>
      <c r="I6" s="533"/>
      <c r="J6" s="533"/>
      <c r="K6" s="533"/>
    </row>
    <row r="7" spans="2:11" ht="25.5" customHeight="1" x14ac:dyDescent="0.25">
      <c r="B7" s="532" t="s">
        <v>1087</v>
      </c>
      <c r="C7" s="532"/>
      <c r="D7" s="532"/>
      <c r="E7" s="532"/>
      <c r="F7" s="532"/>
      <c r="G7" s="532"/>
      <c r="H7" s="532"/>
      <c r="I7" s="532"/>
      <c r="J7" s="532"/>
      <c r="K7" s="532"/>
    </row>
    <row r="8" spans="2:11" ht="25.5" customHeight="1" x14ac:dyDescent="0.25">
      <c r="B8" s="532"/>
      <c r="C8" s="532"/>
      <c r="D8" s="532"/>
      <c r="E8" s="532"/>
      <c r="F8" s="532"/>
      <c r="G8" s="532"/>
      <c r="H8" s="532"/>
      <c r="I8" s="532"/>
      <c r="J8" s="532"/>
      <c r="K8" s="532"/>
    </row>
    <row r="9" spans="2:11" ht="25.5" customHeight="1" x14ac:dyDescent="0.25">
      <c r="B9" s="532"/>
      <c r="C9" s="532"/>
      <c r="D9" s="532"/>
      <c r="E9" s="532"/>
      <c r="F9" s="532"/>
      <c r="G9" s="532"/>
      <c r="H9" s="532"/>
      <c r="I9" s="532"/>
      <c r="J9" s="532"/>
      <c r="K9" s="532"/>
    </row>
    <row r="10" spans="2:11" ht="25.5" customHeight="1" x14ac:dyDescent="0.25">
      <c r="B10" s="532"/>
      <c r="C10" s="532"/>
      <c r="D10" s="532"/>
      <c r="E10" s="532"/>
      <c r="F10" s="532"/>
      <c r="G10" s="532"/>
      <c r="H10" s="532"/>
      <c r="I10" s="532"/>
      <c r="J10" s="532"/>
      <c r="K10" s="532"/>
    </row>
    <row r="11" spans="2:11" ht="25.5" customHeight="1" x14ac:dyDescent="0.25">
      <c r="B11" s="532"/>
      <c r="C11" s="532"/>
      <c r="D11" s="532"/>
      <c r="E11" s="532"/>
      <c r="F11" s="532"/>
      <c r="G11" s="532"/>
      <c r="H11" s="532"/>
      <c r="I11" s="532"/>
      <c r="J11" s="532"/>
      <c r="K11" s="532"/>
    </row>
    <row r="12" spans="2:11" ht="25.5" customHeight="1" x14ac:dyDescent="0.25">
      <c r="B12" s="532"/>
      <c r="C12" s="532"/>
      <c r="D12" s="532"/>
      <c r="E12" s="532"/>
      <c r="F12" s="532"/>
      <c r="G12" s="532"/>
      <c r="H12" s="532"/>
      <c r="I12" s="532"/>
      <c r="J12" s="532"/>
      <c r="K12" s="532"/>
    </row>
    <row r="13" spans="2:11" ht="22.5" customHeight="1" x14ac:dyDescent="0.25">
      <c r="B13" s="534" t="s">
        <v>1088</v>
      </c>
      <c r="C13" s="534"/>
      <c r="D13" s="534"/>
      <c r="E13" s="534"/>
      <c r="F13" s="534"/>
      <c r="G13" s="534"/>
      <c r="H13" s="534"/>
      <c r="I13" s="534"/>
      <c r="J13" s="534"/>
      <c r="K13" s="534"/>
    </row>
    <row r="14" spans="2:11" ht="47.25" customHeight="1" x14ac:dyDescent="0.25">
      <c r="B14" s="531" t="s">
        <v>1089</v>
      </c>
      <c r="C14" s="525"/>
      <c r="D14" s="525"/>
      <c r="E14" s="525"/>
      <c r="F14" s="525"/>
      <c r="G14" s="525"/>
      <c r="H14" s="525"/>
      <c r="I14" s="525"/>
      <c r="J14" s="525"/>
      <c r="K14" s="525"/>
    </row>
    <row r="15" spans="2:11" ht="47.25" customHeight="1" x14ac:dyDescent="0.25">
      <c r="B15" s="525"/>
      <c r="C15" s="525"/>
      <c r="D15" s="525"/>
      <c r="E15" s="525"/>
      <c r="F15" s="525"/>
      <c r="G15" s="525"/>
      <c r="H15" s="525"/>
      <c r="I15" s="525"/>
      <c r="J15" s="525"/>
      <c r="K15" s="525"/>
    </row>
    <row r="16" spans="2:11" ht="47.25" customHeight="1" x14ac:dyDescent="0.25">
      <c r="B16" s="525"/>
      <c r="C16" s="525"/>
      <c r="D16" s="525"/>
      <c r="E16" s="525"/>
      <c r="F16" s="525"/>
      <c r="G16" s="525"/>
      <c r="H16" s="525"/>
      <c r="I16" s="525"/>
      <c r="J16" s="525"/>
      <c r="K16" s="525"/>
    </row>
    <row r="17" spans="2:11" ht="47.25" customHeight="1" x14ac:dyDescent="0.25">
      <c r="B17" s="525"/>
      <c r="C17" s="525"/>
      <c r="D17" s="525"/>
      <c r="E17" s="525"/>
      <c r="F17" s="525"/>
      <c r="G17" s="525"/>
      <c r="H17" s="525"/>
      <c r="I17" s="525"/>
      <c r="J17" s="525"/>
      <c r="K17" s="525"/>
    </row>
    <row r="18" spans="2:11" ht="47.25" customHeight="1" x14ac:dyDescent="0.25">
      <c r="B18" s="525"/>
      <c r="C18" s="525"/>
      <c r="D18" s="525"/>
      <c r="E18" s="525"/>
      <c r="F18" s="525"/>
      <c r="G18" s="525"/>
      <c r="H18" s="525"/>
      <c r="I18" s="525"/>
      <c r="J18" s="525"/>
      <c r="K18" s="525"/>
    </row>
    <row r="19" spans="2:11" ht="47.25" customHeight="1" x14ac:dyDescent="0.25">
      <c r="B19" s="525"/>
      <c r="C19" s="525"/>
      <c r="D19" s="525"/>
      <c r="E19" s="525"/>
      <c r="F19" s="525"/>
      <c r="G19" s="525"/>
      <c r="H19" s="525"/>
      <c r="I19" s="525"/>
      <c r="J19" s="525"/>
      <c r="K19" s="525"/>
    </row>
    <row r="20" spans="2:11" ht="37.5" customHeight="1" x14ac:dyDescent="0.25">
      <c r="B20" s="530" t="s">
        <v>894</v>
      </c>
      <c r="C20" s="530"/>
      <c r="D20" s="530"/>
      <c r="E20" s="530"/>
      <c r="F20" s="530"/>
      <c r="G20" s="530"/>
      <c r="H20" s="530"/>
      <c r="I20" s="530"/>
      <c r="J20" s="530"/>
      <c r="K20" s="530"/>
    </row>
    <row r="21" spans="2:11" ht="48.75" customHeight="1" x14ac:dyDescent="0.25">
      <c r="E21" s="531" t="s">
        <v>1090</v>
      </c>
      <c r="F21" s="525"/>
      <c r="G21" s="525"/>
      <c r="H21" s="525"/>
      <c r="I21" s="525"/>
      <c r="J21" s="525"/>
      <c r="K21" s="525"/>
    </row>
    <row r="22" spans="2:11" ht="48.75" customHeight="1" x14ac:dyDescent="0.25">
      <c r="E22" s="525"/>
      <c r="F22" s="525"/>
      <c r="G22" s="525"/>
      <c r="H22" s="525"/>
      <c r="I22" s="525"/>
      <c r="J22" s="525"/>
      <c r="K22" s="525"/>
    </row>
    <row r="23" spans="2:11" ht="48.75" customHeight="1" x14ac:dyDescent="0.25">
      <c r="E23" s="525"/>
      <c r="F23" s="525"/>
      <c r="G23" s="525"/>
      <c r="H23" s="525"/>
      <c r="I23" s="525"/>
      <c r="J23" s="525"/>
      <c r="K23" s="525"/>
    </row>
    <row r="24" spans="2:11" ht="48.75" customHeight="1" x14ac:dyDescent="0.25">
      <c r="E24" s="525"/>
      <c r="F24" s="525"/>
      <c r="G24" s="525"/>
      <c r="H24" s="525"/>
      <c r="I24" s="525"/>
      <c r="J24" s="525"/>
      <c r="K24" s="525"/>
    </row>
    <row r="25" spans="2:11" ht="48.75" customHeight="1" x14ac:dyDescent="0.25">
      <c r="E25" s="525"/>
      <c r="F25" s="525"/>
      <c r="G25" s="525"/>
      <c r="H25" s="525"/>
      <c r="I25" s="525"/>
      <c r="J25" s="525"/>
      <c r="K25" s="525"/>
    </row>
    <row r="26" spans="2:11" ht="33" customHeight="1" x14ac:dyDescent="0.25">
      <c r="E26" s="525"/>
      <c r="F26" s="525"/>
      <c r="G26" s="525"/>
      <c r="H26" s="525"/>
      <c r="I26" s="525"/>
      <c r="J26" s="525"/>
      <c r="K26" s="525"/>
    </row>
    <row r="28" spans="2:11" x14ac:dyDescent="0.25">
      <c r="B28" s="530" t="s">
        <v>1038</v>
      </c>
      <c r="C28" s="530"/>
      <c r="D28" s="530"/>
      <c r="E28" s="530"/>
      <c r="F28" s="530"/>
      <c r="G28" s="530"/>
      <c r="H28" s="530"/>
      <c r="I28" s="530"/>
      <c r="J28" s="530"/>
      <c r="K28" s="530"/>
    </row>
    <row r="29" spans="2:11" ht="31.5" customHeight="1" x14ac:dyDescent="0.25">
      <c r="B29" s="536" t="s">
        <v>1091</v>
      </c>
      <c r="C29" s="536"/>
      <c r="D29" s="536"/>
      <c r="E29" s="536"/>
      <c r="F29" s="536"/>
      <c r="G29" s="536"/>
      <c r="H29" s="536"/>
      <c r="I29" s="536"/>
      <c r="J29" s="536"/>
      <c r="K29" s="536"/>
    </row>
    <row r="30" spans="2:11" ht="27.75" customHeight="1" x14ac:dyDescent="0.25">
      <c r="B30" s="536"/>
      <c r="C30" s="536"/>
      <c r="D30" s="536"/>
      <c r="E30" s="536"/>
      <c r="F30" s="536"/>
      <c r="G30" s="536"/>
      <c r="H30" s="536"/>
      <c r="I30" s="536"/>
      <c r="J30" s="536"/>
      <c r="K30" s="536"/>
    </row>
    <row r="31" spans="2:11" ht="27.75" customHeight="1" x14ac:dyDescent="0.25">
      <c r="B31" s="536"/>
      <c r="C31" s="536"/>
      <c r="D31" s="536"/>
      <c r="E31" s="536"/>
      <c r="F31" s="536"/>
      <c r="G31" s="536"/>
      <c r="H31" s="536"/>
      <c r="I31" s="536"/>
      <c r="J31" s="536"/>
      <c r="K31" s="536"/>
    </row>
    <row r="32" spans="2:11" ht="37.5" customHeight="1" x14ac:dyDescent="0.25">
      <c r="B32" s="536"/>
      <c r="C32" s="536"/>
      <c r="D32" s="536"/>
      <c r="E32" s="536"/>
      <c r="F32" s="536"/>
      <c r="G32" s="536"/>
      <c r="H32" s="536"/>
      <c r="I32" s="536"/>
      <c r="J32" s="536"/>
      <c r="K32" s="536"/>
    </row>
    <row r="33" spans="2:11" ht="37.5" customHeight="1" x14ac:dyDescent="0.25">
      <c r="B33" s="536"/>
      <c r="C33" s="536"/>
      <c r="D33" s="536"/>
      <c r="E33" s="536"/>
      <c r="F33" s="536"/>
      <c r="G33" s="536"/>
      <c r="H33" s="536"/>
      <c r="I33" s="536"/>
      <c r="J33" s="536"/>
      <c r="K33" s="536"/>
    </row>
    <row r="34" spans="2:11" ht="37.5" customHeight="1" x14ac:dyDescent="0.25">
      <c r="B34" s="536"/>
      <c r="C34" s="536"/>
      <c r="D34" s="536"/>
      <c r="E34" s="536"/>
      <c r="F34" s="536"/>
      <c r="G34" s="536"/>
      <c r="H34" s="536"/>
      <c r="I34" s="536"/>
      <c r="J34" s="536"/>
      <c r="K34" s="536"/>
    </row>
    <row r="35" spans="2:11" ht="37.5" customHeight="1" x14ac:dyDescent="0.25">
      <c r="B35" s="536"/>
      <c r="C35" s="536"/>
      <c r="D35" s="536"/>
      <c r="E35" s="536"/>
      <c r="F35" s="536"/>
      <c r="G35" s="536"/>
      <c r="H35" s="536"/>
      <c r="I35" s="536"/>
      <c r="J35" s="536"/>
      <c r="K35" s="536"/>
    </row>
    <row r="36" spans="2:11" x14ac:dyDescent="0.25">
      <c r="B36" s="530" t="s">
        <v>1037</v>
      </c>
      <c r="C36" s="530"/>
      <c r="D36" s="530"/>
      <c r="E36" s="530"/>
      <c r="F36" s="530"/>
      <c r="G36" s="530"/>
      <c r="H36" s="530"/>
      <c r="I36" s="530"/>
      <c r="J36" s="530"/>
      <c r="K36" s="530"/>
    </row>
    <row r="37" spans="2:11" ht="39.75" customHeight="1" x14ac:dyDescent="0.25">
      <c r="B37" s="537" t="s">
        <v>1039</v>
      </c>
      <c r="C37" s="537"/>
      <c r="D37" s="537"/>
      <c r="E37" s="537"/>
      <c r="F37" s="537"/>
      <c r="G37" s="537"/>
      <c r="H37" s="537"/>
      <c r="I37" s="537"/>
      <c r="J37" s="537"/>
      <c r="K37" s="537"/>
    </row>
    <row r="38" spans="2:11" ht="39.75" customHeight="1" x14ac:dyDescent="0.25">
      <c r="B38" s="537"/>
      <c r="C38" s="537"/>
      <c r="D38" s="537"/>
      <c r="E38" s="537"/>
      <c r="F38" s="537"/>
      <c r="G38" s="537"/>
      <c r="H38" s="537"/>
      <c r="I38" s="537"/>
      <c r="J38" s="537"/>
      <c r="K38" s="537"/>
    </row>
    <row r="39" spans="2:11" ht="39.75" customHeight="1" x14ac:dyDescent="0.25">
      <c r="B39" s="537"/>
      <c r="C39" s="537"/>
      <c r="D39" s="537"/>
      <c r="E39" s="537"/>
      <c r="F39" s="537"/>
      <c r="G39" s="537"/>
      <c r="H39" s="537"/>
      <c r="I39" s="537"/>
      <c r="J39" s="537"/>
      <c r="K39" s="537"/>
    </row>
    <row r="40" spans="2:11" ht="39.75" customHeight="1" x14ac:dyDescent="0.25">
      <c r="B40" s="537"/>
      <c r="C40" s="537"/>
      <c r="D40" s="537"/>
      <c r="E40" s="537"/>
      <c r="F40" s="537"/>
      <c r="G40" s="537"/>
      <c r="H40" s="537"/>
      <c r="I40" s="537"/>
      <c r="J40" s="537"/>
      <c r="K40" s="537"/>
    </row>
    <row r="41" spans="2:11" ht="39.75" customHeight="1" x14ac:dyDescent="0.25">
      <c r="B41" s="537"/>
      <c r="C41" s="537"/>
      <c r="D41" s="537"/>
      <c r="E41" s="537"/>
      <c r="F41" s="537"/>
      <c r="G41" s="537"/>
      <c r="H41" s="537"/>
      <c r="I41" s="537"/>
      <c r="J41" s="537"/>
      <c r="K41" s="537"/>
    </row>
    <row r="42" spans="2:11" ht="28.5" customHeight="1" x14ac:dyDescent="0.25">
      <c r="B42" s="537"/>
      <c r="C42" s="537"/>
      <c r="D42" s="537"/>
      <c r="E42" s="537"/>
      <c r="F42" s="537"/>
      <c r="G42" s="537"/>
      <c r="H42" s="537"/>
      <c r="I42" s="537"/>
      <c r="J42" s="537"/>
      <c r="K42" s="537"/>
    </row>
    <row r="43" spans="2:11" ht="15" customHeight="1" x14ac:dyDescent="0.25">
      <c r="B43" s="537"/>
      <c r="C43" s="537"/>
      <c r="D43" s="537"/>
      <c r="E43" s="537"/>
      <c r="F43" s="537"/>
      <c r="G43" s="537"/>
      <c r="H43" s="537"/>
      <c r="I43" s="537"/>
      <c r="J43" s="537"/>
      <c r="K43" s="537"/>
    </row>
    <row r="44" spans="2:11" x14ac:dyDescent="0.25">
      <c r="B44" s="530" t="s">
        <v>1036</v>
      </c>
      <c r="C44" s="530"/>
      <c r="D44" s="530"/>
      <c r="E44" s="530"/>
      <c r="F44" s="530"/>
      <c r="G44" s="530"/>
      <c r="H44" s="530"/>
      <c r="I44" s="530"/>
      <c r="J44" s="530"/>
      <c r="K44" s="530"/>
    </row>
    <row r="45" spans="2:11" ht="47.25" customHeight="1" x14ac:dyDescent="0.25">
      <c r="B45" s="535" t="s">
        <v>1093</v>
      </c>
      <c r="C45" s="535"/>
      <c r="D45" s="535"/>
      <c r="E45" s="535"/>
      <c r="F45" s="535"/>
      <c r="G45" s="535"/>
      <c r="H45" s="535"/>
      <c r="I45" s="535"/>
      <c r="J45" s="535"/>
      <c r="K45" s="535"/>
    </row>
    <row r="46" spans="2:11" ht="47.25" customHeight="1" x14ac:dyDescent="0.25">
      <c r="B46" s="535"/>
      <c r="C46" s="535"/>
      <c r="D46" s="535"/>
      <c r="E46" s="535"/>
      <c r="F46" s="535"/>
      <c r="G46" s="535"/>
      <c r="H46" s="535"/>
      <c r="I46" s="535"/>
      <c r="J46" s="535"/>
      <c r="K46" s="535"/>
    </row>
    <row r="47" spans="2:11" ht="47.25" customHeight="1" x14ac:dyDescent="0.25">
      <c r="B47" s="535"/>
      <c r="C47" s="535"/>
      <c r="D47" s="535"/>
      <c r="E47" s="535"/>
      <c r="F47" s="535"/>
      <c r="G47" s="535"/>
      <c r="H47" s="535"/>
      <c r="I47" s="535"/>
      <c r="J47" s="535"/>
      <c r="K47" s="535"/>
    </row>
    <row r="48" spans="2:11" ht="47.25" customHeight="1" x14ac:dyDescent="0.25">
      <c r="B48" s="535"/>
      <c r="C48" s="535"/>
      <c r="D48" s="535"/>
      <c r="E48" s="535"/>
      <c r="F48" s="535"/>
      <c r="G48" s="535"/>
      <c r="H48" s="535"/>
      <c r="I48" s="535"/>
      <c r="J48" s="535"/>
      <c r="K48" s="535"/>
    </row>
    <row r="49" spans="2:11" ht="47.25" customHeight="1" x14ac:dyDescent="0.25">
      <c r="B49" s="535"/>
      <c r="C49" s="535"/>
      <c r="D49" s="535"/>
      <c r="E49" s="535"/>
      <c r="F49" s="535"/>
      <c r="G49" s="535"/>
      <c r="H49" s="535"/>
      <c r="I49" s="535"/>
      <c r="J49" s="535"/>
      <c r="K49" s="535"/>
    </row>
    <row r="50" spans="2:11" ht="47.25" customHeight="1" x14ac:dyDescent="0.25">
      <c r="B50" s="535"/>
      <c r="C50" s="535"/>
      <c r="D50" s="535"/>
      <c r="E50" s="535"/>
      <c r="F50" s="535"/>
      <c r="G50" s="535"/>
      <c r="H50" s="535"/>
      <c r="I50" s="535"/>
      <c r="J50" s="535"/>
      <c r="K50" s="535"/>
    </row>
    <row r="51" spans="2:11" ht="47.25" customHeight="1" x14ac:dyDescent="0.25">
      <c r="B51" s="535"/>
      <c r="C51" s="535"/>
      <c r="D51" s="535"/>
      <c r="E51" s="535"/>
      <c r="F51" s="535"/>
      <c r="G51" s="535"/>
      <c r="H51" s="535"/>
      <c r="I51" s="535"/>
      <c r="J51" s="535"/>
      <c r="K51" s="535"/>
    </row>
    <row r="53" spans="2:11" x14ac:dyDescent="0.25">
      <c r="B53" s="530" t="s">
        <v>1092</v>
      </c>
      <c r="C53" s="530"/>
      <c r="D53" s="530"/>
      <c r="E53" s="530"/>
      <c r="F53" s="530"/>
      <c r="G53" s="530"/>
      <c r="H53" s="530"/>
      <c r="I53" s="530"/>
      <c r="J53" s="530"/>
      <c r="K53" s="530"/>
    </row>
    <row r="54" spans="2:11" x14ac:dyDescent="0.25">
      <c r="B54" s="535" t="s">
        <v>1067</v>
      </c>
      <c r="C54" s="535"/>
      <c r="D54" s="535"/>
      <c r="E54" s="535"/>
      <c r="F54" s="535"/>
      <c r="G54" s="535"/>
      <c r="H54" s="535"/>
      <c r="I54" s="535"/>
      <c r="J54" s="535"/>
      <c r="K54" s="535"/>
    </row>
    <row r="55" spans="2:11" x14ac:dyDescent="0.25">
      <c r="B55" s="535"/>
      <c r="C55" s="535"/>
      <c r="D55" s="535"/>
      <c r="E55" s="535"/>
      <c r="F55" s="535"/>
      <c r="G55" s="535"/>
      <c r="H55" s="535"/>
      <c r="I55" s="535"/>
      <c r="J55" s="535"/>
      <c r="K55" s="535"/>
    </row>
    <row r="56" spans="2:11" x14ac:dyDescent="0.25">
      <c r="B56" s="535"/>
      <c r="C56" s="535"/>
      <c r="D56" s="535"/>
      <c r="E56" s="535"/>
      <c r="F56" s="535"/>
      <c r="G56" s="535"/>
      <c r="H56" s="535"/>
      <c r="I56" s="535"/>
      <c r="J56" s="535"/>
      <c r="K56" s="535"/>
    </row>
    <row r="57" spans="2:11" x14ac:dyDescent="0.25">
      <c r="B57" s="535"/>
      <c r="C57" s="535"/>
      <c r="D57" s="535"/>
      <c r="E57" s="535"/>
      <c r="F57" s="535"/>
      <c r="G57" s="535"/>
      <c r="H57" s="535"/>
      <c r="I57" s="535"/>
      <c r="J57" s="535"/>
      <c r="K57" s="535"/>
    </row>
    <row r="58" spans="2:11" x14ac:dyDescent="0.25">
      <c r="B58" s="535"/>
      <c r="C58" s="535"/>
      <c r="D58" s="535"/>
      <c r="E58" s="535"/>
      <c r="F58" s="535"/>
      <c r="G58" s="535"/>
      <c r="H58" s="535"/>
      <c r="I58" s="535"/>
      <c r="J58" s="535"/>
      <c r="K58" s="535"/>
    </row>
    <row r="59" spans="2:11" x14ac:dyDescent="0.25">
      <c r="B59" s="535"/>
      <c r="C59" s="535"/>
      <c r="D59" s="535"/>
      <c r="E59" s="535"/>
      <c r="F59" s="535"/>
      <c r="G59" s="535"/>
      <c r="H59" s="535"/>
      <c r="I59" s="535"/>
      <c r="J59" s="535"/>
      <c r="K59" s="535"/>
    </row>
    <row r="60" spans="2:11" x14ac:dyDescent="0.25">
      <c r="B60" s="535"/>
      <c r="C60" s="535"/>
      <c r="D60" s="535"/>
      <c r="E60" s="535"/>
      <c r="F60" s="535"/>
      <c r="G60" s="535"/>
      <c r="H60" s="535"/>
      <c r="I60" s="535"/>
      <c r="J60" s="535"/>
      <c r="K60" s="535"/>
    </row>
  </sheetData>
  <mergeCells count="16">
    <mergeCell ref="B53:K53"/>
    <mergeCell ref="B54:K60"/>
    <mergeCell ref="B45:K51"/>
    <mergeCell ref="B28:K28"/>
    <mergeCell ref="B29:K35"/>
    <mergeCell ref="B36:K36"/>
    <mergeCell ref="B37:K43"/>
    <mergeCell ref="B44:K44"/>
    <mergeCell ref="B20:K20"/>
    <mergeCell ref="E21:K26"/>
    <mergeCell ref="B1:K1"/>
    <mergeCell ref="B2:K2"/>
    <mergeCell ref="B7:K12"/>
    <mergeCell ref="B14:K19"/>
    <mergeCell ref="B6:K6"/>
    <mergeCell ref="B13:K13"/>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5" shapeId="1026" r:id="rId4">
          <objectPr defaultSize="0" autoPict="0" r:id="rId5">
            <anchor moveWithCells="1" sizeWithCells="1">
              <from>
                <xdr:col>0</xdr:col>
                <xdr:colOff>314325</xdr:colOff>
                <xdr:row>20</xdr:row>
                <xdr:rowOff>142875</xdr:rowOff>
              </from>
              <to>
                <xdr:col>3</xdr:col>
                <xdr:colOff>752475</xdr:colOff>
                <xdr:row>26</xdr:row>
                <xdr:rowOff>19050</xdr:rowOff>
              </to>
            </anchor>
          </objectPr>
        </oleObject>
      </mc:Choice>
      <mc:Fallback>
        <oleObject progId="Visio.Drawing.15" shapeId="1026"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I152"/>
  <sheetViews>
    <sheetView showGridLines="0" topLeftCell="B1" zoomScale="148" zoomScaleNormal="148" workbookViewId="0">
      <selection activeCell="O143" sqref="O143"/>
    </sheetView>
  </sheetViews>
  <sheetFormatPr defaultColWidth="9.140625" defaultRowHeight="15" outlineLevelRow="3" x14ac:dyDescent="0.25"/>
  <cols>
    <col min="1" max="1" width="3.85546875" customWidth="1"/>
    <col min="2" max="2" width="7.85546875" customWidth="1"/>
    <col min="3" max="3" width="4.7109375" customWidth="1"/>
    <col min="4" max="4" width="13.28515625" customWidth="1"/>
    <col min="5" max="5" width="14.85546875" customWidth="1"/>
    <col min="6" max="6" width="32.28515625" customWidth="1"/>
    <col min="7" max="7" width="74.7109375" style="196" customWidth="1"/>
  </cols>
  <sheetData>
    <row r="1" spans="1:9" ht="18.75" x14ac:dyDescent="0.25">
      <c r="A1" s="543" t="s">
        <v>25</v>
      </c>
      <c r="B1" s="543"/>
      <c r="C1" s="543"/>
      <c r="D1" s="543"/>
      <c r="E1" s="543"/>
      <c r="F1" s="543"/>
      <c r="G1" s="543"/>
    </row>
    <row r="2" spans="1:9" ht="35.25" customHeight="1" x14ac:dyDescent="0.25">
      <c r="A2" s="544" t="s">
        <v>60</v>
      </c>
      <c r="B2" s="545"/>
      <c r="C2" s="545"/>
      <c r="D2" s="545"/>
      <c r="E2" s="545"/>
      <c r="F2" s="545"/>
      <c r="G2" s="545"/>
    </row>
    <row r="3" spans="1:9" ht="12.75" customHeight="1" x14ac:dyDescent="0.25">
      <c r="A3" s="195"/>
      <c r="B3" s="195"/>
      <c r="C3" s="195"/>
      <c r="D3" s="195"/>
      <c r="E3" s="195"/>
    </row>
    <row r="4" spans="1:9" x14ac:dyDescent="0.25">
      <c r="A4" s="356" t="s">
        <v>24</v>
      </c>
      <c r="B4" s="356" t="s">
        <v>753</v>
      </c>
      <c r="C4" s="539" t="s">
        <v>754</v>
      </c>
      <c r="D4" s="539"/>
      <c r="E4" s="539" t="s">
        <v>755</v>
      </c>
      <c r="F4" s="539"/>
      <c r="G4" s="357" t="s">
        <v>756</v>
      </c>
    </row>
    <row r="5" spans="1:9" ht="18.75" customHeight="1" x14ac:dyDescent="0.25">
      <c r="A5" s="358" t="s">
        <v>61</v>
      </c>
      <c r="B5" s="540" t="s">
        <v>405</v>
      </c>
      <c r="C5" s="540"/>
      <c r="D5" s="540"/>
      <c r="E5" s="540"/>
      <c r="F5" s="540"/>
      <c r="G5" s="540"/>
    </row>
    <row r="6" spans="1:9" ht="18" customHeight="1" outlineLevel="1" x14ac:dyDescent="0.25">
      <c r="A6" s="197"/>
      <c r="B6" s="198"/>
      <c r="C6" s="199" t="s">
        <v>757</v>
      </c>
      <c r="D6" s="538" t="s">
        <v>595</v>
      </c>
      <c r="E6" s="538"/>
      <c r="F6" s="538"/>
      <c r="G6" s="538"/>
    </row>
    <row r="7" spans="1:9" ht="17.25" hidden="1" customHeight="1" outlineLevel="2" x14ac:dyDescent="0.25">
      <c r="A7" s="200"/>
      <c r="B7" s="200"/>
      <c r="C7" s="201"/>
      <c r="D7" s="201"/>
      <c r="E7" s="359" t="s">
        <v>758</v>
      </c>
      <c r="F7" s="541" t="s">
        <v>28</v>
      </c>
      <c r="G7" s="541"/>
      <c r="I7" s="202"/>
    </row>
    <row r="8" spans="1:9" ht="168.75" hidden="1" outlineLevel="3" x14ac:dyDescent="0.25">
      <c r="A8" s="200"/>
      <c r="B8" s="200"/>
      <c r="C8" s="201"/>
      <c r="D8" s="201"/>
      <c r="E8" s="200"/>
      <c r="F8" s="200"/>
      <c r="G8" s="203" t="s">
        <v>1068</v>
      </c>
      <c r="I8" s="202"/>
    </row>
    <row r="9" spans="1:9" ht="20.25" hidden="1" customHeight="1" outlineLevel="2" x14ac:dyDescent="0.25">
      <c r="A9" s="200"/>
      <c r="B9" s="200"/>
      <c r="C9" s="201"/>
      <c r="D9" s="201"/>
      <c r="E9" s="200" t="s">
        <v>759</v>
      </c>
      <c r="F9" s="541" t="s">
        <v>483</v>
      </c>
      <c r="G9" s="541"/>
      <c r="I9" s="202"/>
    </row>
    <row r="10" spans="1:9" ht="33.75" hidden="1" outlineLevel="3" x14ac:dyDescent="0.25">
      <c r="A10" s="200"/>
      <c r="B10" s="200"/>
      <c r="C10" s="201"/>
      <c r="D10" s="201"/>
      <c r="E10" s="200"/>
      <c r="F10" s="200"/>
      <c r="G10" s="203" t="s">
        <v>1099</v>
      </c>
      <c r="I10" s="202"/>
    </row>
    <row r="11" spans="1:9" hidden="1" outlineLevel="2" x14ac:dyDescent="0.25">
      <c r="A11" s="200"/>
      <c r="B11" s="200"/>
      <c r="C11" s="201"/>
      <c r="D11" s="201"/>
      <c r="E11" s="200" t="s">
        <v>760</v>
      </c>
      <c r="F11" s="541" t="s">
        <v>3</v>
      </c>
      <c r="G11" s="541"/>
      <c r="I11" s="202"/>
    </row>
    <row r="12" spans="1:9" ht="33.75" hidden="1" outlineLevel="3" x14ac:dyDescent="0.25">
      <c r="A12" s="200"/>
      <c r="B12" s="200"/>
      <c r="C12" s="201"/>
      <c r="D12" s="201"/>
      <c r="E12" s="200"/>
      <c r="F12" s="200"/>
      <c r="G12" s="204" t="s">
        <v>761</v>
      </c>
    </row>
    <row r="13" spans="1:9" outlineLevel="1" collapsed="1" x14ac:dyDescent="0.25">
      <c r="A13" s="200"/>
      <c r="B13" s="200"/>
      <c r="C13" s="360" t="s">
        <v>762</v>
      </c>
      <c r="D13" s="538" t="s">
        <v>598</v>
      </c>
      <c r="E13" s="538"/>
      <c r="F13" s="538"/>
      <c r="G13" s="538"/>
    </row>
    <row r="14" spans="1:9" hidden="1" outlineLevel="2" x14ac:dyDescent="0.25">
      <c r="A14" s="200"/>
      <c r="B14" s="200"/>
      <c r="C14" s="201"/>
      <c r="D14" s="201"/>
      <c r="E14" s="200" t="s">
        <v>763</v>
      </c>
      <c r="F14" s="541" t="s">
        <v>363</v>
      </c>
      <c r="G14" s="541"/>
    </row>
    <row r="15" spans="1:9" ht="225" hidden="1" outlineLevel="3" x14ac:dyDescent="0.25">
      <c r="A15" s="200"/>
      <c r="B15" s="200"/>
      <c r="C15" s="201"/>
      <c r="D15" s="201"/>
      <c r="E15" s="200"/>
      <c r="F15" s="200"/>
      <c r="G15" s="204" t="s">
        <v>1069</v>
      </c>
    </row>
    <row r="16" spans="1:9" hidden="1" outlineLevel="2" x14ac:dyDescent="0.25">
      <c r="A16" s="200"/>
      <c r="B16" s="200"/>
      <c r="C16" s="201"/>
      <c r="D16" s="201"/>
      <c r="E16" s="200" t="s">
        <v>764</v>
      </c>
      <c r="F16" s="541" t="s">
        <v>383</v>
      </c>
      <c r="G16" s="541"/>
    </row>
    <row r="17" spans="1:7" ht="78.75" hidden="1" outlineLevel="3" x14ac:dyDescent="0.25">
      <c r="A17" s="200"/>
      <c r="B17" s="200"/>
      <c r="C17" s="201"/>
      <c r="D17" s="201"/>
      <c r="E17" s="200"/>
      <c r="F17" s="200"/>
      <c r="G17" s="361" t="s">
        <v>1070</v>
      </c>
    </row>
    <row r="18" spans="1:7" hidden="1" outlineLevel="2" x14ac:dyDescent="0.25">
      <c r="A18" s="200"/>
      <c r="B18" s="200"/>
      <c r="C18" s="201"/>
      <c r="D18" s="201"/>
      <c r="E18" s="200" t="s">
        <v>765</v>
      </c>
      <c r="F18" s="541" t="s">
        <v>452</v>
      </c>
      <c r="G18" s="541"/>
    </row>
    <row r="19" spans="1:7" ht="56.25" hidden="1" outlineLevel="3" x14ac:dyDescent="0.25">
      <c r="A19" s="200"/>
      <c r="B19" s="200"/>
      <c r="C19" s="201"/>
      <c r="D19" s="201"/>
      <c r="E19" s="200"/>
      <c r="F19" s="200"/>
      <c r="G19" s="204" t="s">
        <v>551</v>
      </c>
    </row>
    <row r="20" spans="1:7" hidden="1" outlineLevel="2" x14ac:dyDescent="0.25">
      <c r="A20" s="200"/>
      <c r="B20" s="200"/>
      <c r="C20" s="201"/>
      <c r="D20" s="201"/>
      <c r="E20" s="200" t="s">
        <v>766</v>
      </c>
      <c r="F20" s="541" t="s">
        <v>453</v>
      </c>
      <c r="G20" s="541"/>
    </row>
    <row r="21" spans="1:7" ht="20.25" hidden="1" customHeight="1" outlineLevel="3" x14ac:dyDescent="0.25">
      <c r="A21" s="200"/>
      <c r="B21" s="200"/>
      <c r="C21" s="201"/>
      <c r="D21" s="201"/>
      <c r="E21" s="200"/>
      <c r="F21" s="200"/>
      <c r="G21" s="204" t="s">
        <v>767</v>
      </c>
    </row>
    <row r="22" spans="1:7" hidden="1" outlineLevel="2" x14ac:dyDescent="0.25">
      <c r="A22" s="200"/>
      <c r="B22" s="200"/>
      <c r="C22" s="201"/>
      <c r="D22" s="201"/>
      <c r="E22" s="200" t="s">
        <v>768</v>
      </c>
      <c r="F22" s="541" t="s">
        <v>381</v>
      </c>
      <c r="G22" s="541"/>
    </row>
    <row r="23" spans="1:7" ht="33.75" hidden="1" outlineLevel="3" x14ac:dyDescent="0.25">
      <c r="A23" s="200"/>
      <c r="B23" s="200"/>
      <c r="C23" s="201"/>
      <c r="D23" s="201"/>
      <c r="E23" s="200"/>
      <c r="F23" s="200"/>
      <c r="G23" s="204" t="s">
        <v>769</v>
      </c>
    </row>
    <row r="24" spans="1:7" outlineLevel="1" collapsed="1" x14ac:dyDescent="0.25">
      <c r="A24" s="200"/>
      <c r="B24" s="200"/>
      <c r="C24" s="201" t="s">
        <v>770</v>
      </c>
      <c r="D24" s="538" t="s">
        <v>599</v>
      </c>
      <c r="E24" s="538"/>
      <c r="F24" s="538"/>
      <c r="G24" s="538"/>
    </row>
    <row r="25" spans="1:7" hidden="1" outlineLevel="2" x14ac:dyDescent="0.25">
      <c r="A25" s="200"/>
      <c r="B25" s="200"/>
      <c r="C25" s="201"/>
      <c r="D25" s="201"/>
      <c r="E25" s="200" t="s">
        <v>771</v>
      </c>
      <c r="F25" s="541" t="s">
        <v>485</v>
      </c>
      <c r="G25" s="541"/>
    </row>
    <row r="26" spans="1:7" ht="202.5" hidden="1" outlineLevel="3" x14ac:dyDescent="0.25">
      <c r="A26" s="200"/>
      <c r="B26" s="200"/>
      <c r="C26" s="201"/>
      <c r="D26" s="201"/>
      <c r="E26" s="200"/>
      <c r="F26" s="200"/>
      <c r="G26" s="204" t="s">
        <v>1100</v>
      </c>
    </row>
    <row r="27" spans="1:7" hidden="1" outlineLevel="2" x14ac:dyDescent="0.25">
      <c r="A27" s="200"/>
      <c r="B27" s="200"/>
      <c r="C27" s="201"/>
      <c r="D27" s="201"/>
      <c r="E27" s="200" t="s">
        <v>772</v>
      </c>
      <c r="F27" s="541" t="s">
        <v>384</v>
      </c>
      <c r="G27" s="541"/>
    </row>
    <row r="28" spans="1:7" ht="78.75" hidden="1" outlineLevel="3" x14ac:dyDescent="0.25">
      <c r="A28" s="200"/>
      <c r="B28" s="200"/>
      <c r="C28" s="201"/>
      <c r="D28" s="201"/>
      <c r="E28" s="200"/>
      <c r="F28" s="200"/>
      <c r="G28" s="204" t="s">
        <v>555</v>
      </c>
    </row>
    <row r="29" spans="1:7" hidden="1" outlineLevel="2" x14ac:dyDescent="0.25">
      <c r="A29" s="200"/>
      <c r="B29" s="200"/>
      <c r="C29" s="201"/>
      <c r="D29" s="201"/>
      <c r="E29" s="200" t="s">
        <v>773</v>
      </c>
      <c r="F29" s="541" t="s">
        <v>385</v>
      </c>
      <c r="G29" s="541"/>
    </row>
    <row r="30" spans="1:7" ht="146.25" hidden="1" outlineLevel="3" x14ac:dyDescent="0.25">
      <c r="A30" s="200"/>
      <c r="B30" s="200"/>
      <c r="C30" s="201"/>
      <c r="D30" s="201"/>
      <c r="E30" s="200"/>
      <c r="F30" s="200"/>
      <c r="G30" s="204" t="s">
        <v>557</v>
      </c>
    </row>
    <row r="31" spans="1:7" hidden="1" outlineLevel="2" x14ac:dyDescent="0.25">
      <c r="A31" s="200"/>
      <c r="B31" s="200"/>
      <c r="C31" s="201"/>
      <c r="D31" s="201"/>
      <c r="E31" s="200" t="s">
        <v>774</v>
      </c>
      <c r="F31" s="541" t="s">
        <v>386</v>
      </c>
      <c r="G31" s="541"/>
    </row>
    <row r="32" spans="1:7" ht="112.5" hidden="1" outlineLevel="3" x14ac:dyDescent="0.25">
      <c r="A32" s="200"/>
      <c r="B32" s="200"/>
      <c r="C32" s="201"/>
      <c r="D32" s="201"/>
      <c r="E32" s="200"/>
      <c r="F32" s="200"/>
      <c r="G32" s="204" t="s">
        <v>775</v>
      </c>
    </row>
    <row r="33" spans="1:7" ht="15" customHeight="1" collapsed="1" x14ac:dyDescent="0.25">
      <c r="A33" s="358" t="s">
        <v>62</v>
      </c>
      <c r="B33" s="540" t="s">
        <v>897</v>
      </c>
      <c r="C33" s="540"/>
      <c r="D33" s="540"/>
      <c r="E33" s="540"/>
      <c r="F33" s="540"/>
      <c r="G33" s="540"/>
    </row>
    <row r="34" spans="1:7" outlineLevel="1" x14ac:dyDescent="0.25">
      <c r="A34" s="200"/>
      <c r="B34" s="200"/>
      <c r="C34" s="201" t="s">
        <v>776</v>
      </c>
      <c r="D34" s="538" t="s">
        <v>899</v>
      </c>
      <c r="E34" s="538"/>
      <c r="F34" s="538"/>
      <c r="G34" s="538"/>
    </row>
    <row r="35" spans="1:7" hidden="1" outlineLevel="2" x14ac:dyDescent="0.25">
      <c r="A35" s="200"/>
      <c r="B35" s="200"/>
      <c r="C35" s="201"/>
      <c r="D35" s="201"/>
      <c r="E35" s="200" t="s">
        <v>777</v>
      </c>
      <c r="F35" s="541" t="s">
        <v>481</v>
      </c>
      <c r="G35" s="541"/>
    </row>
    <row r="36" spans="1:7" ht="45" hidden="1" outlineLevel="3" x14ac:dyDescent="0.25">
      <c r="A36" s="200"/>
      <c r="B36" s="200"/>
      <c r="C36" s="201"/>
      <c r="D36" s="201"/>
      <c r="E36" s="200"/>
      <c r="F36" s="200"/>
      <c r="G36" s="204" t="s">
        <v>1071</v>
      </c>
    </row>
    <row r="37" spans="1:7" hidden="1" outlineLevel="2" x14ac:dyDescent="0.25">
      <c r="A37" s="200"/>
      <c r="B37" s="200"/>
      <c r="C37" s="201"/>
      <c r="D37" s="201"/>
      <c r="E37" s="200" t="s">
        <v>778</v>
      </c>
      <c r="F37" s="541" t="s">
        <v>559</v>
      </c>
      <c r="G37" s="541"/>
    </row>
    <row r="38" spans="1:7" ht="101.25" hidden="1" outlineLevel="3" x14ac:dyDescent="0.25">
      <c r="A38" s="200"/>
      <c r="B38" s="200"/>
      <c r="C38" s="201"/>
      <c r="D38" s="201"/>
      <c r="E38" s="200"/>
      <c r="F38" s="200"/>
      <c r="G38" s="204" t="s">
        <v>779</v>
      </c>
    </row>
    <row r="39" spans="1:7" hidden="1" outlineLevel="2" x14ac:dyDescent="0.25">
      <c r="A39" s="200"/>
      <c r="B39" s="200"/>
      <c r="C39" s="201"/>
      <c r="D39" s="201"/>
      <c r="E39" s="200" t="s">
        <v>780</v>
      </c>
      <c r="F39" s="541" t="s">
        <v>20</v>
      </c>
      <c r="G39" s="541"/>
    </row>
    <row r="40" spans="1:7" ht="101.25" hidden="1" outlineLevel="3" x14ac:dyDescent="0.25">
      <c r="A40" s="200"/>
      <c r="B40" s="200"/>
      <c r="C40" s="201"/>
      <c r="D40" s="201"/>
      <c r="E40" s="200"/>
      <c r="F40" s="200"/>
      <c r="G40" s="204" t="s">
        <v>781</v>
      </c>
    </row>
    <row r="41" spans="1:7" hidden="1" outlineLevel="2" x14ac:dyDescent="0.25">
      <c r="A41" s="200"/>
      <c r="B41" s="200"/>
      <c r="C41" s="201"/>
      <c r="D41" s="201"/>
      <c r="E41" s="200" t="s">
        <v>782</v>
      </c>
      <c r="F41" s="541" t="s">
        <v>404</v>
      </c>
      <c r="G41" s="541"/>
    </row>
    <row r="42" spans="1:7" ht="90" hidden="1" outlineLevel="3" x14ac:dyDescent="0.25">
      <c r="A42" s="200"/>
      <c r="B42" s="200"/>
      <c r="C42" s="201"/>
      <c r="D42" s="201"/>
      <c r="E42" s="200"/>
      <c r="F42" s="200"/>
      <c r="G42" s="203" t="s">
        <v>1072</v>
      </c>
    </row>
    <row r="43" spans="1:7" hidden="1" outlineLevel="2" x14ac:dyDescent="0.25">
      <c r="A43" s="200"/>
      <c r="B43" s="200"/>
      <c r="C43" s="201"/>
      <c r="D43" s="201"/>
      <c r="E43" s="362" t="s">
        <v>783</v>
      </c>
      <c r="F43" s="541" t="s">
        <v>497</v>
      </c>
      <c r="G43" s="541"/>
    </row>
    <row r="44" spans="1:7" ht="123.75" hidden="1" outlineLevel="3" x14ac:dyDescent="0.25">
      <c r="A44" s="200"/>
      <c r="B44" s="200"/>
      <c r="C44" s="201"/>
      <c r="D44" s="201"/>
      <c r="E44" s="200"/>
      <c r="F44" s="200"/>
      <c r="G44" s="204" t="s">
        <v>1101</v>
      </c>
    </row>
    <row r="45" spans="1:7" hidden="1" outlineLevel="2" x14ac:dyDescent="0.25">
      <c r="A45" s="200"/>
      <c r="B45" s="200"/>
      <c r="C45" s="201"/>
      <c r="D45" s="201"/>
      <c r="E45" s="200" t="s">
        <v>784</v>
      </c>
      <c r="F45" s="541" t="s">
        <v>454</v>
      </c>
      <c r="G45" s="541"/>
    </row>
    <row r="46" spans="1:7" ht="123.75" hidden="1" customHeight="1" outlineLevel="3" x14ac:dyDescent="0.25">
      <c r="A46" s="200"/>
      <c r="B46" s="200"/>
      <c r="C46" s="201"/>
      <c r="D46" s="201"/>
      <c r="E46" s="200"/>
      <c r="F46" s="200"/>
      <c r="G46" s="204" t="s">
        <v>1073</v>
      </c>
    </row>
    <row r="47" spans="1:7" outlineLevel="1" collapsed="1" x14ac:dyDescent="0.25">
      <c r="A47" s="200"/>
      <c r="B47" s="200"/>
      <c r="C47" s="201" t="s">
        <v>785</v>
      </c>
      <c r="D47" s="538" t="s">
        <v>666</v>
      </c>
      <c r="E47" s="538"/>
      <c r="F47" s="538"/>
      <c r="G47" s="538"/>
    </row>
    <row r="48" spans="1:7" hidden="1" outlineLevel="2" x14ac:dyDescent="0.25">
      <c r="A48" s="200"/>
      <c r="B48" s="200"/>
      <c r="C48" s="201"/>
      <c r="D48" s="201"/>
      <c r="E48" s="200" t="s">
        <v>786</v>
      </c>
      <c r="F48" s="541" t="s">
        <v>668</v>
      </c>
      <c r="G48" s="541"/>
    </row>
    <row r="49" spans="1:7" ht="303.75" hidden="1" outlineLevel="3" x14ac:dyDescent="0.25">
      <c r="A49" s="200"/>
      <c r="B49" s="200"/>
      <c r="C49" s="201"/>
      <c r="D49" s="201"/>
      <c r="E49" s="200"/>
      <c r="F49" s="200"/>
      <c r="G49" s="204" t="s">
        <v>669</v>
      </c>
    </row>
    <row r="50" spans="1:7" hidden="1" outlineLevel="2" x14ac:dyDescent="0.25">
      <c r="A50" s="200"/>
      <c r="B50" s="200"/>
      <c r="C50" s="201"/>
      <c r="D50" s="201"/>
      <c r="E50" s="200" t="s">
        <v>787</v>
      </c>
      <c r="F50" s="541" t="s">
        <v>670</v>
      </c>
      <c r="G50" s="541"/>
    </row>
    <row r="51" spans="1:7" ht="33.75" hidden="1" outlineLevel="3" x14ac:dyDescent="0.25">
      <c r="A51" s="200"/>
      <c r="B51" s="200"/>
      <c r="C51" s="201"/>
      <c r="D51" s="201"/>
      <c r="E51" s="200"/>
      <c r="F51" s="200"/>
      <c r="G51" s="204" t="s">
        <v>1106</v>
      </c>
    </row>
    <row r="52" spans="1:7" hidden="1" outlineLevel="2" x14ac:dyDescent="0.25">
      <c r="A52" s="200"/>
      <c r="B52" s="200"/>
      <c r="C52" s="201"/>
      <c r="D52" s="201"/>
      <c r="E52" s="200" t="s">
        <v>788</v>
      </c>
      <c r="F52" s="541" t="s">
        <v>674</v>
      </c>
      <c r="G52" s="541"/>
    </row>
    <row r="53" spans="1:7" ht="78.75" hidden="1" outlineLevel="3" x14ac:dyDescent="0.25">
      <c r="A53" s="200"/>
      <c r="B53" s="200"/>
      <c r="C53" s="201"/>
      <c r="D53" s="201"/>
      <c r="E53" s="200"/>
      <c r="F53" s="200"/>
      <c r="G53" s="203" t="s">
        <v>1107</v>
      </c>
    </row>
    <row r="54" spans="1:7" hidden="1" outlineLevel="2" x14ac:dyDescent="0.25">
      <c r="A54" s="200"/>
      <c r="B54" s="200"/>
      <c r="C54" s="201"/>
      <c r="D54" s="201"/>
      <c r="E54" s="200" t="s">
        <v>789</v>
      </c>
      <c r="F54" s="541" t="s">
        <v>435</v>
      </c>
      <c r="G54" s="541"/>
    </row>
    <row r="55" spans="1:7" ht="22.5" hidden="1" outlineLevel="3" x14ac:dyDescent="0.25">
      <c r="A55" s="200"/>
      <c r="B55" s="200"/>
      <c r="C55" s="201"/>
      <c r="D55" s="201"/>
      <c r="E55" s="200"/>
      <c r="F55" s="200"/>
      <c r="G55" s="203" t="s">
        <v>790</v>
      </c>
    </row>
    <row r="56" spans="1:7" outlineLevel="1" collapsed="1" x14ac:dyDescent="0.25">
      <c r="A56" s="200"/>
      <c r="B56" s="200"/>
      <c r="C56" s="201" t="s">
        <v>791</v>
      </c>
      <c r="D56" s="538" t="s">
        <v>70</v>
      </c>
      <c r="E56" s="538"/>
      <c r="F56" s="538"/>
      <c r="G56" s="538"/>
    </row>
    <row r="57" spans="1:7" hidden="1" outlineLevel="2" x14ac:dyDescent="0.25">
      <c r="A57" s="200"/>
      <c r="B57" s="200"/>
      <c r="C57" s="201"/>
      <c r="D57" s="201"/>
      <c r="E57" s="200" t="s">
        <v>792</v>
      </c>
      <c r="F57" s="541" t="s">
        <v>1</v>
      </c>
      <c r="G57" s="541"/>
    </row>
    <row r="58" spans="1:7" ht="236.25" hidden="1" outlineLevel="3" x14ac:dyDescent="0.25">
      <c r="A58" s="200"/>
      <c r="B58" s="200"/>
      <c r="C58" s="201"/>
      <c r="D58" s="201"/>
      <c r="E58" s="200"/>
      <c r="F58" s="200"/>
      <c r="G58" s="204" t="s">
        <v>1074</v>
      </c>
    </row>
    <row r="59" spans="1:7" hidden="1" outlineLevel="2" x14ac:dyDescent="0.25">
      <c r="A59" s="200"/>
      <c r="B59" s="200"/>
      <c r="C59" s="201"/>
      <c r="D59" s="201"/>
      <c r="E59" s="200" t="s">
        <v>793</v>
      </c>
      <c r="F59" s="541" t="s">
        <v>362</v>
      </c>
      <c r="G59" s="541"/>
    </row>
    <row r="60" spans="1:7" ht="123.75" hidden="1" outlineLevel="3" x14ac:dyDescent="0.25">
      <c r="A60" s="200"/>
      <c r="B60" s="200"/>
      <c r="C60" s="201"/>
      <c r="D60" s="201"/>
      <c r="E60" s="200"/>
      <c r="F60" s="363"/>
      <c r="G60" s="204" t="s">
        <v>794</v>
      </c>
    </row>
    <row r="61" spans="1:7" ht="19.5" customHeight="1" collapsed="1" x14ac:dyDescent="0.25">
      <c r="A61" s="358" t="s">
        <v>63</v>
      </c>
      <c r="B61" s="540" t="s">
        <v>624</v>
      </c>
      <c r="C61" s="540"/>
      <c r="D61" s="540"/>
      <c r="E61" s="540"/>
      <c r="F61" s="540"/>
      <c r="G61" s="540"/>
    </row>
    <row r="62" spans="1:7" outlineLevel="1" x14ac:dyDescent="0.25">
      <c r="A62" s="200"/>
      <c r="B62" s="200"/>
      <c r="C62" s="201" t="s">
        <v>795</v>
      </c>
      <c r="D62" s="538" t="s">
        <v>626</v>
      </c>
      <c r="E62" s="538"/>
      <c r="F62" s="538"/>
      <c r="G62" s="538"/>
    </row>
    <row r="63" spans="1:7" hidden="1" outlineLevel="2" x14ac:dyDescent="0.25">
      <c r="A63" s="200"/>
      <c r="B63" s="200"/>
      <c r="C63" s="201"/>
      <c r="D63" s="201"/>
      <c r="E63" s="200" t="s">
        <v>796</v>
      </c>
      <c r="F63" s="541" t="s">
        <v>13</v>
      </c>
      <c r="G63" s="541"/>
    </row>
    <row r="64" spans="1:7" ht="258.75" hidden="1" outlineLevel="3" x14ac:dyDescent="0.25">
      <c r="A64" s="200"/>
      <c r="B64" s="200"/>
      <c r="C64" s="201"/>
      <c r="D64" s="201"/>
      <c r="E64" s="200"/>
      <c r="F64" s="200"/>
      <c r="G64" s="204" t="s">
        <v>797</v>
      </c>
    </row>
    <row r="65" spans="1:7" outlineLevel="1" collapsed="1" x14ac:dyDescent="0.25">
      <c r="A65" s="200"/>
      <c r="B65" s="200"/>
      <c r="C65" s="201" t="s">
        <v>798</v>
      </c>
      <c r="D65" s="538" t="s">
        <v>901</v>
      </c>
      <c r="E65" s="538"/>
      <c r="F65" s="538"/>
      <c r="G65" s="538"/>
    </row>
    <row r="66" spans="1:7" hidden="1" outlineLevel="2" x14ac:dyDescent="0.25">
      <c r="A66" s="200"/>
      <c r="B66" s="200"/>
      <c r="C66" s="201"/>
      <c r="D66" s="201"/>
      <c r="E66" s="200" t="s">
        <v>799</v>
      </c>
      <c r="F66" s="541" t="s">
        <v>518</v>
      </c>
      <c r="G66" s="541"/>
    </row>
    <row r="67" spans="1:7" ht="168.75" hidden="1" outlineLevel="3" x14ac:dyDescent="0.25">
      <c r="A67" s="200"/>
      <c r="B67" s="200"/>
      <c r="C67" s="201"/>
      <c r="D67" s="201"/>
      <c r="E67" s="200"/>
      <c r="F67" s="200"/>
      <c r="G67" s="204" t="s">
        <v>800</v>
      </c>
    </row>
    <row r="68" spans="1:7" hidden="1" outlineLevel="2" x14ac:dyDescent="0.25">
      <c r="A68" s="200"/>
      <c r="B68" s="200"/>
      <c r="C68" s="201"/>
      <c r="D68" s="201"/>
      <c r="E68" s="200" t="s">
        <v>801</v>
      </c>
      <c r="F68" s="541" t="s">
        <v>364</v>
      </c>
      <c r="G68" s="541"/>
    </row>
    <row r="69" spans="1:7" ht="123.75" hidden="1" outlineLevel="3" x14ac:dyDescent="0.25">
      <c r="A69" s="200"/>
      <c r="B69" s="200"/>
      <c r="C69" s="201"/>
      <c r="D69" s="201"/>
      <c r="E69" s="200"/>
      <c r="F69" s="200"/>
      <c r="G69" s="204" t="s">
        <v>802</v>
      </c>
    </row>
    <row r="70" spans="1:7" hidden="1" outlineLevel="2" x14ac:dyDescent="0.25">
      <c r="A70" s="200"/>
      <c r="B70" s="200"/>
      <c r="C70" s="201"/>
      <c r="D70" s="201"/>
      <c r="E70" s="200" t="s">
        <v>803</v>
      </c>
      <c r="F70" s="541" t="s">
        <v>681</v>
      </c>
      <c r="G70" s="541"/>
    </row>
    <row r="71" spans="1:7" ht="56.25" hidden="1" outlineLevel="3" x14ac:dyDescent="0.25">
      <c r="A71" s="200"/>
      <c r="B71" s="200"/>
      <c r="C71" s="201"/>
      <c r="D71" s="201"/>
      <c r="E71" s="200"/>
      <c r="F71" s="200"/>
      <c r="G71" s="203" t="s">
        <v>804</v>
      </c>
    </row>
    <row r="72" spans="1:7" hidden="1" outlineLevel="2" x14ac:dyDescent="0.25">
      <c r="A72" s="200"/>
      <c r="B72" s="200"/>
      <c r="C72" s="201"/>
      <c r="D72" s="201"/>
      <c r="E72" s="200" t="s">
        <v>805</v>
      </c>
      <c r="F72" s="541" t="s">
        <v>395</v>
      </c>
      <c r="G72" s="541"/>
    </row>
    <row r="73" spans="1:7" ht="90" hidden="1" outlineLevel="3" x14ac:dyDescent="0.25">
      <c r="A73" s="200"/>
      <c r="B73" s="200"/>
      <c r="C73" s="201"/>
      <c r="D73" s="201"/>
      <c r="E73" s="200"/>
      <c r="F73" s="200"/>
      <c r="G73" s="204" t="s">
        <v>1075</v>
      </c>
    </row>
    <row r="74" spans="1:7" hidden="1" outlineLevel="2" x14ac:dyDescent="0.25">
      <c r="A74" s="200"/>
      <c r="B74" s="200"/>
      <c r="C74" s="201"/>
      <c r="D74" s="201"/>
      <c r="E74" s="200" t="s">
        <v>806</v>
      </c>
      <c r="F74" s="541" t="s">
        <v>514</v>
      </c>
      <c r="G74" s="541"/>
    </row>
    <row r="75" spans="1:7" ht="67.5" hidden="1" outlineLevel="3" x14ac:dyDescent="0.25">
      <c r="A75" s="200"/>
      <c r="B75" s="200"/>
      <c r="C75" s="201"/>
      <c r="D75" s="201"/>
      <c r="E75" s="200"/>
      <c r="F75" s="200"/>
      <c r="G75" s="203" t="s">
        <v>807</v>
      </c>
    </row>
    <row r="76" spans="1:7" hidden="1" outlineLevel="2" x14ac:dyDescent="0.25">
      <c r="A76" s="200"/>
      <c r="B76" s="200"/>
      <c r="C76" s="201"/>
      <c r="D76" s="201"/>
      <c r="E76" s="200" t="s">
        <v>808</v>
      </c>
      <c r="F76" s="541" t="s">
        <v>365</v>
      </c>
      <c r="G76" s="541"/>
    </row>
    <row r="77" spans="1:7" ht="67.5" hidden="1" outlineLevel="3" x14ac:dyDescent="0.25">
      <c r="A77" s="200"/>
      <c r="B77" s="200"/>
      <c r="C77" s="201"/>
      <c r="D77" s="201"/>
      <c r="E77" s="200"/>
      <c r="F77" s="200"/>
      <c r="G77" s="204" t="s">
        <v>809</v>
      </c>
    </row>
    <row r="78" spans="1:7" hidden="1" outlineLevel="2" x14ac:dyDescent="0.25">
      <c r="A78" s="200"/>
      <c r="B78" s="200"/>
      <c r="C78" s="201"/>
      <c r="D78" s="201"/>
      <c r="E78" s="200" t="s">
        <v>810</v>
      </c>
      <c r="F78" s="541" t="s">
        <v>486</v>
      </c>
      <c r="G78" s="541"/>
    </row>
    <row r="79" spans="1:7" ht="67.5" hidden="1" outlineLevel="3" x14ac:dyDescent="0.25">
      <c r="A79" s="200"/>
      <c r="B79" s="200"/>
      <c r="C79" s="201"/>
      <c r="D79" s="201"/>
      <c r="E79" s="200"/>
      <c r="F79" s="200"/>
      <c r="G79" s="204" t="s">
        <v>811</v>
      </c>
    </row>
    <row r="80" spans="1:7" hidden="1" outlineLevel="2" x14ac:dyDescent="0.25">
      <c r="A80" s="200"/>
      <c r="B80" s="200"/>
      <c r="C80" s="201"/>
      <c r="D80" s="201"/>
      <c r="E80" s="200" t="s">
        <v>812</v>
      </c>
      <c r="F80" s="541" t="s">
        <v>1097</v>
      </c>
      <c r="G80" s="541"/>
    </row>
    <row r="81" spans="1:7" ht="78.75" hidden="1" outlineLevel="3" x14ac:dyDescent="0.25">
      <c r="A81" s="200"/>
      <c r="B81" s="200"/>
      <c r="C81" s="201"/>
      <c r="D81" s="201"/>
      <c r="E81" s="200"/>
      <c r="F81" s="200"/>
      <c r="G81" s="204" t="s">
        <v>1098</v>
      </c>
    </row>
    <row r="82" spans="1:7" ht="15" hidden="1" customHeight="1" outlineLevel="2" x14ac:dyDescent="0.25">
      <c r="A82" s="200"/>
      <c r="B82" s="200"/>
      <c r="C82" s="201"/>
      <c r="D82" s="201"/>
      <c r="E82" s="200" t="s">
        <v>813</v>
      </c>
      <c r="F82" s="541" t="s">
        <v>487</v>
      </c>
      <c r="G82" s="541"/>
    </row>
    <row r="83" spans="1:7" ht="22.5" hidden="1" outlineLevel="3" x14ac:dyDescent="0.25">
      <c r="A83" s="200"/>
      <c r="B83" s="200"/>
      <c r="C83" s="201"/>
      <c r="D83" s="201"/>
      <c r="E83" s="200"/>
      <c r="F83" s="200"/>
      <c r="G83" s="203" t="s">
        <v>814</v>
      </c>
    </row>
    <row r="84" spans="1:7" ht="17.25" customHeight="1" collapsed="1" x14ac:dyDescent="0.25">
      <c r="A84" s="358" t="s">
        <v>64</v>
      </c>
      <c r="B84" s="540" t="s">
        <v>30</v>
      </c>
      <c r="C84" s="540"/>
      <c r="D84" s="540"/>
      <c r="E84" s="540"/>
      <c r="F84" s="540"/>
      <c r="G84" s="540"/>
    </row>
    <row r="85" spans="1:7" ht="18" customHeight="1" outlineLevel="1" x14ac:dyDescent="0.25">
      <c r="A85" s="200"/>
      <c r="B85" s="200"/>
      <c r="C85" s="201" t="s">
        <v>815</v>
      </c>
      <c r="D85" s="542" t="s">
        <v>816</v>
      </c>
      <c r="E85" s="542"/>
      <c r="F85" s="542"/>
      <c r="G85" s="542"/>
    </row>
    <row r="86" spans="1:7" hidden="1" outlineLevel="2" x14ac:dyDescent="0.25">
      <c r="A86" s="200"/>
      <c r="B86" s="200"/>
      <c r="C86" s="201"/>
      <c r="D86" s="201"/>
      <c r="E86" s="200" t="s">
        <v>817</v>
      </c>
      <c r="F86" s="541" t="s">
        <v>573</v>
      </c>
      <c r="G86" s="541"/>
    </row>
    <row r="87" spans="1:7" ht="67.5" hidden="1" outlineLevel="3" x14ac:dyDescent="0.25">
      <c r="A87" s="200"/>
      <c r="B87" s="200"/>
      <c r="C87" s="201"/>
      <c r="D87" s="201"/>
      <c r="E87" s="200"/>
      <c r="F87" s="200"/>
      <c r="G87" s="204" t="s">
        <v>818</v>
      </c>
    </row>
    <row r="88" spans="1:7" hidden="1" outlineLevel="2" x14ac:dyDescent="0.25">
      <c r="A88" s="200"/>
      <c r="B88" s="200"/>
      <c r="C88" s="201"/>
      <c r="D88" s="201"/>
      <c r="E88" s="200" t="s">
        <v>819</v>
      </c>
      <c r="F88" s="541" t="s">
        <v>575</v>
      </c>
      <c r="G88" s="541"/>
    </row>
    <row r="89" spans="1:7" ht="33.75" hidden="1" outlineLevel="3" x14ac:dyDescent="0.25">
      <c r="A89" s="200"/>
      <c r="B89" s="200"/>
      <c r="C89" s="201"/>
      <c r="D89" s="201"/>
      <c r="E89" s="200"/>
      <c r="F89" s="200"/>
      <c r="G89" s="204" t="s">
        <v>820</v>
      </c>
    </row>
    <row r="90" spans="1:7" hidden="1" outlineLevel="2" x14ac:dyDescent="0.25">
      <c r="A90" s="200"/>
      <c r="B90" s="200"/>
      <c r="C90" s="201"/>
      <c r="D90" s="201"/>
      <c r="E90" s="200" t="s">
        <v>821</v>
      </c>
      <c r="F90" s="541" t="s">
        <v>445</v>
      </c>
      <c r="G90" s="541"/>
    </row>
    <row r="91" spans="1:7" ht="146.25" hidden="1" outlineLevel="3" x14ac:dyDescent="0.25">
      <c r="A91" s="200"/>
      <c r="B91" s="200"/>
      <c r="C91" s="201"/>
      <c r="D91" s="201"/>
      <c r="E91" s="200"/>
      <c r="F91" s="200"/>
      <c r="G91" s="204" t="s">
        <v>822</v>
      </c>
    </row>
    <row r="92" spans="1:7" outlineLevel="1" collapsed="1" x14ac:dyDescent="0.25">
      <c r="A92" s="200"/>
      <c r="B92" s="200"/>
      <c r="C92" s="364" t="s">
        <v>823</v>
      </c>
      <c r="D92" s="538" t="s">
        <v>903</v>
      </c>
      <c r="E92" s="538"/>
      <c r="F92" s="538"/>
      <c r="G92" s="538"/>
    </row>
    <row r="93" spans="1:7" hidden="1" outlineLevel="2" x14ac:dyDescent="0.25">
      <c r="A93" s="200"/>
      <c r="B93" s="200"/>
      <c r="C93" s="201"/>
      <c r="D93" s="201"/>
      <c r="E93" s="200" t="s">
        <v>824</v>
      </c>
      <c r="F93" s="541" t="s">
        <v>14</v>
      </c>
      <c r="G93" s="541"/>
    </row>
    <row r="94" spans="1:7" ht="123.75" hidden="1" outlineLevel="3" x14ac:dyDescent="0.25">
      <c r="A94" s="200"/>
      <c r="B94" s="200"/>
      <c r="C94" s="201"/>
      <c r="D94" s="201"/>
      <c r="E94" s="200"/>
      <c r="F94" s="200"/>
      <c r="G94" s="204" t="s">
        <v>577</v>
      </c>
    </row>
    <row r="95" spans="1:7" hidden="1" outlineLevel="2" x14ac:dyDescent="0.25">
      <c r="A95" s="200"/>
      <c r="B95" s="200"/>
      <c r="C95" s="201"/>
      <c r="D95" s="201"/>
      <c r="E95" s="200" t="s">
        <v>825</v>
      </c>
      <c r="F95" s="541" t="s">
        <v>22</v>
      </c>
      <c r="G95" s="541"/>
    </row>
    <row r="96" spans="1:7" ht="123.75" hidden="1" outlineLevel="3" x14ac:dyDescent="0.25">
      <c r="A96" s="200"/>
      <c r="B96" s="200"/>
      <c r="C96" s="201"/>
      <c r="D96" s="201"/>
      <c r="E96" s="200"/>
      <c r="F96" s="200"/>
      <c r="G96" s="204" t="s">
        <v>578</v>
      </c>
    </row>
    <row r="97" spans="1:7" hidden="1" outlineLevel="2" x14ac:dyDescent="0.25">
      <c r="A97" s="200"/>
      <c r="B97" s="200"/>
      <c r="C97" s="201"/>
      <c r="D97" s="201"/>
      <c r="E97" s="200" t="s">
        <v>826</v>
      </c>
      <c r="F97" s="541" t="s">
        <v>15</v>
      </c>
      <c r="G97" s="541"/>
    </row>
    <row r="98" spans="1:7" ht="78.75" hidden="1" outlineLevel="3" x14ac:dyDescent="0.25">
      <c r="A98" s="200"/>
      <c r="B98" s="200"/>
      <c r="C98" s="201"/>
      <c r="D98" s="201"/>
      <c r="E98" s="200"/>
      <c r="F98" s="200"/>
      <c r="G98" s="204" t="s">
        <v>579</v>
      </c>
    </row>
    <row r="99" spans="1:7" hidden="1" outlineLevel="2" x14ac:dyDescent="0.25">
      <c r="A99" s="200"/>
      <c r="B99" s="200"/>
      <c r="C99" s="201"/>
      <c r="D99" s="201"/>
      <c r="E99" s="200" t="s">
        <v>827</v>
      </c>
      <c r="F99" s="541" t="s">
        <v>4</v>
      </c>
      <c r="G99" s="541"/>
    </row>
    <row r="100" spans="1:7" ht="135" hidden="1" outlineLevel="3" x14ac:dyDescent="0.25">
      <c r="A100" s="200"/>
      <c r="B100" s="200"/>
      <c r="C100" s="201"/>
      <c r="D100" s="201"/>
      <c r="E100" s="200"/>
      <c r="F100" s="200"/>
      <c r="G100" s="204" t="s">
        <v>580</v>
      </c>
    </row>
    <row r="101" spans="1:7" hidden="1" outlineLevel="2" x14ac:dyDescent="0.25">
      <c r="A101" s="200"/>
      <c r="B101" s="200"/>
      <c r="C101" s="201"/>
      <c r="D101" s="201"/>
      <c r="E101" s="200" t="s">
        <v>828</v>
      </c>
      <c r="F101" s="541" t="s">
        <v>474</v>
      </c>
      <c r="G101" s="541"/>
    </row>
    <row r="102" spans="1:7" ht="67.5" hidden="1" outlineLevel="3" x14ac:dyDescent="0.25">
      <c r="A102" s="200"/>
      <c r="B102" s="200"/>
      <c r="C102" s="201"/>
      <c r="D102" s="201"/>
      <c r="E102" s="200"/>
      <c r="F102" s="200"/>
      <c r="G102" s="204" t="s">
        <v>581</v>
      </c>
    </row>
    <row r="103" spans="1:7" hidden="1" outlineLevel="2" x14ac:dyDescent="0.25">
      <c r="A103" s="200"/>
      <c r="B103" s="200"/>
      <c r="C103" s="201"/>
      <c r="D103" s="201"/>
      <c r="E103" s="200" t="s">
        <v>829</v>
      </c>
      <c r="F103" s="541" t="s">
        <v>16</v>
      </c>
      <c r="G103" s="541"/>
    </row>
    <row r="104" spans="1:7" ht="112.5" hidden="1" outlineLevel="3" x14ac:dyDescent="0.25">
      <c r="A104" s="200"/>
      <c r="B104" s="200"/>
      <c r="C104" s="201"/>
      <c r="D104" s="201"/>
      <c r="E104" s="200"/>
      <c r="F104" s="200"/>
      <c r="G104" s="204" t="s">
        <v>582</v>
      </c>
    </row>
    <row r="105" spans="1:7" hidden="1" outlineLevel="2" x14ac:dyDescent="0.25">
      <c r="A105" s="200"/>
      <c r="B105" s="200"/>
      <c r="C105" s="201"/>
      <c r="D105" s="201"/>
      <c r="E105" s="200" t="s">
        <v>830</v>
      </c>
      <c r="F105" s="541" t="s">
        <v>18</v>
      </c>
      <c r="G105" s="541"/>
    </row>
    <row r="106" spans="1:7" ht="191.25" hidden="1" outlineLevel="3" x14ac:dyDescent="0.25">
      <c r="A106" s="200"/>
      <c r="B106" s="200"/>
      <c r="C106" s="201"/>
      <c r="D106" s="201"/>
      <c r="E106" s="200"/>
      <c r="F106" s="200"/>
      <c r="G106" s="204" t="s">
        <v>583</v>
      </c>
    </row>
    <row r="107" spans="1:7" hidden="1" outlineLevel="2" x14ac:dyDescent="0.25">
      <c r="A107" s="200"/>
      <c r="B107" s="200"/>
      <c r="C107" s="201"/>
      <c r="D107" s="201"/>
      <c r="E107" s="200" t="s">
        <v>831</v>
      </c>
      <c r="F107" s="541" t="s">
        <v>19</v>
      </c>
      <c r="G107" s="541"/>
    </row>
    <row r="108" spans="1:7" ht="90" hidden="1" outlineLevel="3" x14ac:dyDescent="0.25">
      <c r="A108" s="200"/>
      <c r="B108" s="200"/>
      <c r="C108" s="201"/>
      <c r="D108" s="201"/>
      <c r="E108" s="200"/>
      <c r="F108" s="200"/>
      <c r="G108" s="204" t="s">
        <v>584</v>
      </c>
    </row>
    <row r="109" spans="1:7" hidden="1" outlineLevel="2" x14ac:dyDescent="0.25">
      <c r="A109" s="200"/>
      <c r="B109" s="200"/>
      <c r="C109" s="201"/>
      <c r="D109" s="201"/>
      <c r="E109" s="200" t="s">
        <v>832</v>
      </c>
      <c r="F109" s="541" t="s">
        <v>515</v>
      </c>
      <c r="G109" s="541"/>
    </row>
    <row r="110" spans="1:7" ht="112.5" hidden="1" outlineLevel="3" x14ac:dyDescent="0.25">
      <c r="A110" s="200"/>
      <c r="B110" s="200"/>
      <c r="C110" s="201"/>
      <c r="D110" s="201"/>
      <c r="E110" s="200"/>
      <c r="F110" s="200"/>
      <c r="G110" s="203" t="s">
        <v>1108</v>
      </c>
    </row>
    <row r="111" spans="1:7" hidden="1" outlineLevel="2" x14ac:dyDescent="0.25">
      <c r="A111" s="200"/>
      <c r="B111" s="200"/>
      <c r="C111" s="201"/>
      <c r="D111" s="201"/>
      <c r="E111" s="200" t="s">
        <v>833</v>
      </c>
      <c r="F111" s="541" t="s">
        <v>408</v>
      </c>
      <c r="G111" s="541"/>
    </row>
    <row r="112" spans="1:7" ht="22.5" hidden="1" outlineLevel="3" x14ac:dyDescent="0.25">
      <c r="A112" s="200"/>
      <c r="B112" s="200"/>
      <c r="C112" s="201"/>
      <c r="D112" s="201"/>
      <c r="E112" s="200"/>
      <c r="F112" s="200"/>
      <c r="G112" s="204" t="s">
        <v>834</v>
      </c>
    </row>
    <row r="113" spans="1:7" hidden="1" outlineLevel="2" x14ac:dyDescent="0.25">
      <c r="A113" s="200"/>
      <c r="B113" s="200"/>
      <c r="C113" s="201"/>
      <c r="D113" s="201"/>
      <c r="E113" s="200" t="s">
        <v>835</v>
      </c>
      <c r="F113" s="541" t="s">
        <v>17</v>
      </c>
      <c r="G113" s="541"/>
    </row>
    <row r="114" spans="1:7" ht="180" hidden="1" outlineLevel="3" x14ac:dyDescent="0.25">
      <c r="A114" s="200"/>
      <c r="B114" s="200"/>
      <c r="C114" s="201"/>
      <c r="D114" s="201"/>
      <c r="E114" s="200"/>
      <c r="F114" s="200"/>
      <c r="G114" s="204" t="s">
        <v>585</v>
      </c>
    </row>
    <row r="115" spans="1:7" hidden="1" outlineLevel="2" x14ac:dyDescent="0.25">
      <c r="A115" s="200"/>
      <c r="B115" s="200"/>
      <c r="C115" s="201"/>
      <c r="D115" s="201"/>
      <c r="E115" s="200" t="s">
        <v>836</v>
      </c>
      <c r="F115" s="541" t="s">
        <v>27</v>
      </c>
      <c r="G115" s="541"/>
    </row>
    <row r="116" spans="1:7" ht="168.75" hidden="1" outlineLevel="3" x14ac:dyDescent="0.25">
      <c r="A116" s="200"/>
      <c r="B116" s="200"/>
      <c r="C116" s="201"/>
      <c r="D116" s="201"/>
      <c r="E116" s="200"/>
      <c r="F116" s="200"/>
      <c r="G116" s="204" t="s">
        <v>586</v>
      </c>
    </row>
    <row r="117" spans="1:7" hidden="1" outlineLevel="2" x14ac:dyDescent="0.25">
      <c r="A117" s="200"/>
      <c r="B117" s="200"/>
      <c r="C117" s="201"/>
      <c r="D117" s="201"/>
      <c r="E117" s="200" t="s">
        <v>837</v>
      </c>
      <c r="F117" s="541" t="s">
        <v>520</v>
      </c>
      <c r="G117" s="541"/>
    </row>
    <row r="118" spans="1:7" ht="22.5" hidden="1" outlineLevel="3" x14ac:dyDescent="0.25">
      <c r="A118" s="200"/>
      <c r="B118" s="200"/>
      <c r="C118" s="201"/>
      <c r="D118" s="201"/>
      <c r="E118" s="200"/>
      <c r="F118" s="200"/>
      <c r="G118" s="361" t="s">
        <v>521</v>
      </c>
    </row>
    <row r="119" spans="1:7" ht="20.25" customHeight="1" collapsed="1" x14ac:dyDescent="0.25">
      <c r="A119" s="358" t="s">
        <v>391</v>
      </c>
      <c r="B119" s="540" t="s">
        <v>838</v>
      </c>
      <c r="C119" s="540"/>
      <c r="D119" s="540"/>
      <c r="E119" s="540"/>
      <c r="F119" s="540"/>
      <c r="G119" s="540"/>
    </row>
    <row r="120" spans="1:7" outlineLevel="1" x14ac:dyDescent="0.25">
      <c r="A120" s="200"/>
      <c r="B120" s="200"/>
      <c r="C120" s="201" t="s">
        <v>839</v>
      </c>
      <c r="D120" s="538" t="s">
        <v>457</v>
      </c>
      <c r="E120" s="538"/>
      <c r="F120" s="538"/>
      <c r="G120" s="538"/>
    </row>
    <row r="121" spans="1:7" hidden="1" outlineLevel="2" x14ac:dyDescent="0.25">
      <c r="A121" s="200"/>
      <c r="B121" s="200"/>
      <c r="C121" s="201"/>
      <c r="D121" s="201"/>
      <c r="E121" s="200" t="s">
        <v>840</v>
      </c>
      <c r="F121" s="541" t="s">
        <v>461</v>
      </c>
      <c r="G121" s="541"/>
    </row>
    <row r="122" spans="1:7" ht="146.25" hidden="1" outlineLevel="3" x14ac:dyDescent="0.25">
      <c r="A122" s="200"/>
      <c r="B122" s="200"/>
      <c r="C122" s="201"/>
      <c r="D122" s="201"/>
      <c r="E122" s="200"/>
      <c r="F122" s="200"/>
      <c r="G122" s="204" t="s">
        <v>841</v>
      </c>
    </row>
    <row r="123" spans="1:7" hidden="1" outlineLevel="2" x14ac:dyDescent="0.25">
      <c r="A123" s="200"/>
      <c r="B123" s="200"/>
      <c r="C123" s="201"/>
      <c r="D123" s="201"/>
      <c r="E123" s="200" t="s">
        <v>842</v>
      </c>
      <c r="F123" s="541" t="s">
        <v>407</v>
      </c>
      <c r="G123" s="541"/>
    </row>
    <row r="124" spans="1:7" ht="123.75" hidden="1" outlineLevel="3" x14ac:dyDescent="0.25">
      <c r="A124" s="200"/>
      <c r="B124" s="200"/>
      <c r="C124" s="201"/>
      <c r="D124" s="201"/>
      <c r="E124" s="200"/>
      <c r="F124" s="200"/>
      <c r="G124" s="204" t="s">
        <v>843</v>
      </c>
    </row>
    <row r="125" spans="1:7" hidden="1" outlineLevel="2" x14ac:dyDescent="0.25">
      <c r="A125" s="200"/>
      <c r="B125" s="200"/>
      <c r="C125" s="201"/>
      <c r="D125" s="201"/>
      <c r="E125" s="200" t="s">
        <v>844</v>
      </c>
      <c r="F125" s="541" t="s">
        <v>496</v>
      </c>
      <c r="G125" s="541"/>
    </row>
    <row r="126" spans="1:7" ht="112.5" hidden="1" outlineLevel="3" x14ac:dyDescent="0.25">
      <c r="A126" s="200"/>
      <c r="B126" s="200"/>
      <c r="C126" s="201"/>
      <c r="D126" s="201"/>
      <c r="E126" s="200"/>
      <c r="F126" s="200"/>
      <c r="G126" s="204" t="s">
        <v>845</v>
      </c>
    </row>
    <row r="127" spans="1:7" ht="16.5" hidden="1" customHeight="1" outlineLevel="2" x14ac:dyDescent="0.25">
      <c r="A127" s="200"/>
      <c r="B127" s="200"/>
      <c r="C127" s="201"/>
      <c r="D127" s="201"/>
      <c r="E127" s="200" t="s">
        <v>846</v>
      </c>
      <c r="F127" s="541" t="s">
        <v>463</v>
      </c>
      <c r="G127" s="541"/>
    </row>
    <row r="128" spans="1:7" ht="22.5" hidden="1" outlineLevel="3" x14ac:dyDescent="0.25">
      <c r="A128" s="200"/>
      <c r="B128" s="200"/>
      <c r="C128" s="201"/>
      <c r="D128" s="201"/>
      <c r="E128" s="200"/>
      <c r="F128" s="200"/>
      <c r="G128" s="204" t="s">
        <v>847</v>
      </c>
    </row>
    <row r="129" spans="1:7" outlineLevel="1" collapsed="1" x14ac:dyDescent="0.25">
      <c r="A129" s="200"/>
      <c r="B129" s="200"/>
      <c r="C129" s="201" t="s">
        <v>848</v>
      </c>
      <c r="D129" s="538" t="s">
        <v>406</v>
      </c>
      <c r="E129" s="538"/>
      <c r="F129" s="538"/>
      <c r="G129" s="538"/>
    </row>
    <row r="130" spans="1:7" ht="15" hidden="1" customHeight="1" outlineLevel="2" x14ac:dyDescent="0.25">
      <c r="A130" s="200"/>
      <c r="B130" s="200"/>
      <c r="C130" s="201"/>
      <c r="D130" s="201"/>
      <c r="E130" s="200" t="s">
        <v>849</v>
      </c>
      <c r="F130" s="541" t="s">
        <v>58</v>
      </c>
      <c r="G130" s="541"/>
    </row>
    <row r="131" spans="1:7" ht="157.5" hidden="1" outlineLevel="3" x14ac:dyDescent="0.25">
      <c r="A131" s="200"/>
      <c r="B131" s="200"/>
      <c r="C131" s="201"/>
      <c r="D131" s="201"/>
      <c r="E131" s="200"/>
      <c r="F131" s="200"/>
      <c r="G131" s="204" t="s">
        <v>850</v>
      </c>
    </row>
    <row r="132" spans="1:7" outlineLevel="1" collapsed="1" x14ac:dyDescent="0.25">
      <c r="A132" s="200"/>
      <c r="B132" s="200"/>
      <c r="C132" s="360" t="s">
        <v>851</v>
      </c>
      <c r="D132" s="538" t="s">
        <v>29</v>
      </c>
      <c r="E132" s="538"/>
      <c r="F132" s="538"/>
      <c r="G132" s="538"/>
    </row>
    <row r="133" spans="1:7" hidden="1" outlineLevel="2" x14ac:dyDescent="0.25">
      <c r="A133" s="200"/>
      <c r="B133" s="200"/>
      <c r="C133" s="201"/>
      <c r="D133" s="201"/>
      <c r="E133" s="200" t="s">
        <v>852</v>
      </c>
      <c r="F133" s="541" t="s">
        <v>2</v>
      </c>
      <c r="G133" s="541"/>
    </row>
    <row r="134" spans="1:7" ht="146.25" hidden="1" outlineLevel="3" x14ac:dyDescent="0.25">
      <c r="A134" s="200"/>
      <c r="B134" s="200"/>
      <c r="C134" s="201"/>
      <c r="D134" s="201"/>
      <c r="E134" s="200"/>
      <c r="F134" s="200"/>
      <c r="G134" s="204" t="s">
        <v>1110</v>
      </c>
    </row>
    <row r="135" spans="1:7" collapsed="1" x14ac:dyDescent="0.25">
      <c r="C135" s="6"/>
    </row>
    <row r="136" spans="1:7" x14ac:dyDescent="0.25">
      <c r="C136" s="6"/>
    </row>
    <row r="137" spans="1:7" x14ac:dyDescent="0.25">
      <c r="C137" s="6"/>
    </row>
    <row r="138" spans="1:7" x14ac:dyDescent="0.25">
      <c r="C138" s="6"/>
    </row>
    <row r="139" spans="1:7" x14ac:dyDescent="0.25">
      <c r="C139" s="6"/>
    </row>
    <row r="140" spans="1:7" x14ac:dyDescent="0.25">
      <c r="C140" s="6"/>
    </row>
    <row r="141" spans="1:7" x14ac:dyDescent="0.25">
      <c r="C141" s="6"/>
    </row>
    <row r="142" spans="1:7" x14ac:dyDescent="0.25">
      <c r="C142" s="6"/>
    </row>
    <row r="143" spans="1:7" x14ac:dyDescent="0.25">
      <c r="C143" s="6"/>
    </row>
    <row r="144" spans="1:7" x14ac:dyDescent="0.25">
      <c r="C144" s="6"/>
    </row>
    <row r="145" spans="3:3" x14ac:dyDescent="0.25">
      <c r="C145" s="6"/>
    </row>
    <row r="146" spans="3:3" x14ac:dyDescent="0.25">
      <c r="C146" s="6"/>
    </row>
    <row r="147" spans="3:3" x14ac:dyDescent="0.25">
      <c r="C147" s="6"/>
    </row>
    <row r="148" spans="3:3" x14ac:dyDescent="0.25">
      <c r="C148" s="6"/>
    </row>
    <row r="149" spans="3:3" x14ac:dyDescent="0.25">
      <c r="C149" s="6"/>
    </row>
    <row r="150" spans="3:3" x14ac:dyDescent="0.25">
      <c r="C150" s="6"/>
    </row>
    <row r="151" spans="3:3" x14ac:dyDescent="0.25">
      <c r="C151" s="6"/>
    </row>
    <row r="152" spans="3:3" x14ac:dyDescent="0.25">
      <c r="C152" s="6"/>
    </row>
  </sheetData>
  <mergeCells count="78">
    <mergeCell ref="F125:G125"/>
    <mergeCell ref="F127:G127"/>
    <mergeCell ref="F130:G130"/>
    <mergeCell ref="F133:G133"/>
    <mergeCell ref="A2:G2"/>
    <mergeCell ref="F121:G121"/>
    <mergeCell ref="F123:G123"/>
    <mergeCell ref="F97:G97"/>
    <mergeCell ref="F63:G63"/>
    <mergeCell ref="F66:G66"/>
    <mergeCell ref="F68:G68"/>
    <mergeCell ref="F70:G70"/>
    <mergeCell ref="F72:G72"/>
    <mergeCell ref="F74:G74"/>
    <mergeCell ref="F48:G48"/>
    <mergeCell ref="F50:G50"/>
    <mergeCell ref="A1:G1"/>
    <mergeCell ref="F111:G111"/>
    <mergeCell ref="F113:G113"/>
    <mergeCell ref="F117:G117"/>
    <mergeCell ref="F115:G115"/>
    <mergeCell ref="F99:G99"/>
    <mergeCell ref="F101:G101"/>
    <mergeCell ref="F103:G103"/>
    <mergeCell ref="F105:G105"/>
    <mergeCell ref="F107:G107"/>
    <mergeCell ref="F109:G109"/>
    <mergeCell ref="F86:G86"/>
    <mergeCell ref="F88:G88"/>
    <mergeCell ref="F90:G90"/>
    <mergeCell ref="F93:G93"/>
    <mergeCell ref="F95:G95"/>
    <mergeCell ref="F57:G57"/>
    <mergeCell ref="F59:G59"/>
    <mergeCell ref="F25:G25"/>
    <mergeCell ref="F27:G27"/>
    <mergeCell ref="F29:G29"/>
    <mergeCell ref="F31:G31"/>
    <mergeCell ref="F35:G35"/>
    <mergeCell ref="F37:G37"/>
    <mergeCell ref="D129:G129"/>
    <mergeCell ref="D132:G132"/>
    <mergeCell ref="F14:G14"/>
    <mergeCell ref="F7:G7"/>
    <mergeCell ref="F9:G9"/>
    <mergeCell ref="F11:G11"/>
    <mergeCell ref="F16:G16"/>
    <mergeCell ref="F18:G18"/>
    <mergeCell ref="F20:G20"/>
    <mergeCell ref="F22:G22"/>
    <mergeCell ref="D65:G65"/>
    <mergeCell ref="B84:G84"/>
    <mergeCell ref="D85:G85"/>
    <mergeCell ref="D92:G92"/>
    <mergeCell ref="B119:G119"/>
    <mergeCell ref="D120:G120"/>
    <mergeCell ref="F76:G76"/>
    <mergeCell ref="F78:G78"/>
    <mergeCell ref="F80:G80"/>
    <mergeCell ref="F82:G82"/>
    <mergeCell ref="B33:G33"/>
    <mergeCell ref="D34:G34"/>
    <mergeCell ref="D47:G47"/>
    <mergeCell ref="D56:G56"/>
    <mergeCell ref="B61:G61"/>
    <mergeCell ref="D62:G62"/>
    <mergeCell ref="F39:G39"/>
    <mergeCell ref="F41:G41"/>
    <mergeCell ref="F43:G43"/>
    <mergeCell ref="F45:G45"/>
    <mergeCell ref="F52:G52"/>
    <mergeCell ref="F54:G54"/>
    <mergeCell ref="D24:G24"/>
    <mergeCell ref="C4:D4"/>
    <mergeCell ref="E4:F4"/>
    <mergeCell ref="B5:G5"/>
    <mergeCell ref="D6:G6"/>
    <mergeCell ref="D13:G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N358"/>
  <sheetViews>
    <sheetView showGridLines="0" tabSelected="1" zoomScale="110" zoomScaleNormal="110" workbookViewId="0">
      <pane ySplit="6" topLeftCell="A242" activePane="bottomLeft" state="frozen"/>
      <selection pane="bottomLeft" activeCell="J303" sqref="J303:L303"/>
    </sheetView>
  </sheetViews>
  <sheetFormatPr defaultColWidth="9.140625" defaultRowHeight="15.75" outlineLevelRow="2" x14ac:dyDescent="0.25"/>
  <cols>
    <col min="1" max="1" width="5.85546875" style="185" customWidth="1"/>
    <col min="2" max="2" width="40.28515625" style="48" customWidth="1"/>
    <col min="3" max="3" width="19.28515625" style="186" customWidth="1"/>
    <col min="4" max="8" width="9.28515625" style="47" customWidth="1"/>
    <col min="9" max="10" width="9.28515625" style="54" customWidth="1"/>
    <col min="11" max="12" width="8" style="54" customWidth="1"/>
    <col min="13" max="13" width="9.7109375" style="54" customWidth="1"/>
    <col min="14" max="14" width="22.140625" style="48" customWidth="1"/>
    <col min="15" max="35" width="9.140625" style="48" customWidth="1"/>
    <col min="36" max="36" width="9" style="48" customWidth="1"/>
    <col min="37" max="16384" width="9.140625" style="48"/>
  </cols>
  <sheetData>
    <row r="1" spans="1:14" ht="38.25" customHeight="1" x14ac:dyDescent="0.25">
      <c r="A1" s="796" t="s">
        <v>25</v>
      </c>
      <c r="B1" s="796"/>
      <c r="C1" s="796"/>
      <c r="D1" s="797" t="s">
        <v>875</v>
      </c>
      <c r="F1" s="593" t="s">
        <v>1056</v>
      </c>
      <c r="G1" s="593"/>
      <c r="H1" s="593"/>
      <c r="I1" s="593"/>
      <c r="J1" s="593"/>
      <c r="K1" s="593"/>
      <c r="L1" s="593"/>
      <c r="M1" s="593"/>
      <c r="N1" s="593"/>
    </row>
    <row r="2" spans="1:14" ht="29.25" customHeight="1" x14ac:dyDescent="0.25">
      <c r="A2" s="49"/>
      <c r="B2" s="49"/>
      <c r="C2" s="50"/>
      <c r="D2" s="797"/>
      <c r="E2" s="51"/>
      <c r="F2" s="593" t="s">
        <v>1057</v>
      </c>
      <c r="G2" s="593"/>
      <c r="H2" s="593"/>
      <c r="I2" s="593"/>
      <c r="J2" s="593"/>
      <c r="K2" s="593"/>
      <c r="L2" s="593"/>
      <c r="M2" s="593"/>
      <c r="N2" s="593"/>
    </row>
    <row r="3" spans="1:14" ht="24.75" customHeight="1" x14ac:dyDescent="0.25">
      <c r="A3" s="49"/>
      <c r="B3" s="52" t="s">
        <v>877</v>
      </c>
      <c r="C3" s="50"/>
      <c r="D3" s="797"/>
      <c r="F3" s="593" t="s">
        <v>1058</v>
      </c>
      <c r="G3" s="593"/>
      <c r="H3" s="593"/>
      <c r="I3" s="593"/>
      <c r="J3" s="593"/>
      <c r="K3" s="593"/>
      <c r="L3" s="593"/>
      <c r="M3" s="593"/>
      <c r="N3" s="593"/>
    </row>
    <row r="4" spans="1:14" ht="24.75" customHeight="1" x14ac:dyDescent="0.25">
      <c r="A4" s="49"/>
      <c r="B4" s="53" t="s">
        <v>876</v>
      </c>
      <c r="C4" s="50"/>
      <c r="D4" s="797"/>
      <c r="F4" s="593" t="s">
        <v>1059</v>
      </c>
      <c r="G4" s="593"/>
      <c r="H4" s="593"/>
      <c r="I4" s="593"/>
      <c r="J4" s="593"/>
      <c r="K4" s="593"/>
      <c r="L4" s="593"/>
      <c r="M4" s="593"/>
      <c r="N4" s="593"/>
    </row>
    <row r="5" spans="1:14" ht="7.5" customHeight="1" thickBot="1" x14ac:dyDescent="0.3">
      <c r="A5" s="49"/>
      <c r="B5" s="49"/>
      <c r="C5" s="50"/>
    </row>
    <row r="6" spans="1:14" s="56" customFormat="1" ht="18" customHeight="1" thickBot="1" x14ac:dyDescent="0.25">
      <c r="A6" s="55" t="s">
        <v>24</v>
      </c>
      <c r="B6" s="546" t="s">
        <v>26</v>
      </c>
      <c r="C6" s="547"/>
      <c r="D6" s="798" t="s">
        <v>918</v>
      </c>
      <c r="E6" s="799"/>
      <c r="F6" s="799"/>
      <c r="G6" s="799"/>
      <c r="H6" s="799"/>
      <c r="I6" s="799"/>
      <c r="J6" s="799"/>
      <c r="K6" s="799"/>
      <c r="L6" s="800"/>
      <c r="M6" s="369"/>
      <c r="N6" s="353" t="s">
        <v>905</v>
      </c>
    </row>
    <row r="7" spans="1:14" ht="17.25" customHeight="1" thickBot="1" x14ac:dyDescent="0.3">
      <c r="A7" s="622" t="s">
        <v>533</v>
      </c>
      <c r="B7" s="623"/>
      <c r="C7" s="623"/>
      <c r="D7" s="623"/>
      <c r="E7" s="623"/>
      <c r="F7" s="623"/>
      <c r="G7" s="623"/>
      <c r="H7" s="623"/>
      <c r="I7" s="623"/>
      <c r="J7" s="623"/>
      <c r="K7" s="623"/>
      <c r="L7" s="623"/>
      <c r="M7" s="624"/>
      <c r="N7" s="625"/>
    </row>
    <row r="8" spans="1:14" ht="16.5" customHeight="1" outlineLevel="2" x14ac:dyDescent="0.25">
      <c r="A8" s="554" t="s">
        <v>39</v>
      </c>
      <c r="B8" s="563" t="s">
        <v>5</v>
      </c>
      <c r="C8" s="563"/>
      <c r="D8" s="57">
        <v>2009</v>
      </c>
      <c r="E8" s="57">
        <v>2010</v>
      </c>
      <c r="F8" s="57">
        <v>2011</v>
      </c>
      <c r="G8" s="57">
        <v>2012</v>
      </c>
      <c r="H8" s="57">
        <v>2013</v>
      </c>
      <c r="I8" s="57">
        <v>2014</v>
      </c>
      <c r="J8" s="57">
        <v>2015</v>
      </c>
      <c r="K8" s="57">
        <v>2016</v>
      </c>
      <c r="L8" s="57">
        <v>2017</v>
      </c>
      <c r="M8" s="376">
        <v>2018</v>
      </c>
      <c r="N8" s="58" t="s">
        <v>905</v>
      </c>
    </row>
    <row r="9" spans="1:14" ht="12" customHeight="1" outlineLevel="2" x14ac:dyDescent="0.25">
      <c r="A9" s="555"/>
      <c r="B9" s="562" t="s">
        <v>537</v>
      </c>
      <c r="C9" s="59" t="s">
        <v>56</v>
      </c>
      <c r="D9" s="304">
        <v>4850</v>
      </c>
      <c r="E9" s="304">
        <v>4790</v>
      </c>
      <c r="F9" s="304">
        <v>4540</v>
      </c>
      <c r="G9" s="304">
        <v>4571</v>
      </c>
      <c r="H9" s="304">
        <v>4518</v>
      </c>
      <c r="I9" s="304">
        <v>4413</v>
      </c>
      <c r="J9" s="304">
        <v>4385</v>
      </c>
      <c r="K9" s="304">
        <v>4506</v>
      </c>
      <c r="L9" s="60">
        <v>5341</v>
      </c>
      <c r="M9" s="377"/>
      <c r="N9" s="604" t="s">
        <v>373</v>
      </c>
    </row>
    <row r="10" spans="1:14" ht="12" customHeight="1" outlineLevel="2" x14ac:dyDescent="0.25">
      <c r="A10" s="555"/>
      <c r="B10" s="562"/>
      <c r="C10" s="59" t="s">
        <v>57</v>
      </c>
      <c r="D10" s="304">
        <v>5420</v>
      </c>
      <c r="E10" s="304">
        <v>5280</v>
      </c>
      <c r="F10" s="304">
        <v>5150</v>
      </c>
      <c r="G10" s="304">
        <v>5017</v>
      </c>
      <c r="H10" s="304">
        <v>4978</v>
      </c>
      <c r="I10" s="304">
        <v>4889</v>
      </c>
      <c r="J10" s="304">
        <v>4861</v>
      </c>
      <c r="K10" s="304">
        <v>4845</v>
      </c>
      <c r="L10" s="60">
        <v>5005</v>
      </c>
      <c r="M10" s="377"/>
      <c r="N10" s="604"/>
    </row>
    <row r="11" spans="1:14" ht="12" customHeight="1" outlineLevel="2" x14ac:dyDescent="0.25">
      <c r="A11" s="555"/>
      <c r="B11" s="562"/>
      <c r="C11" s="61" t="s">
        <v>0</v>
      </c>
      <c r="D11" s="305">
        <v>10270</v>
      </c>
      <c r="E11" s="305">
        <v>10070</v>
      </c>
      <c r="F11" s="305">
        <v>9690</v>
      </c>
      <c r="G11" s="305">
        <v>9588</v>
      </c>
      <c r="H11" s="305">
        <v>9469</v>
      </c>
      <c r="I11" s="305">
        <v>9302</v>
      </c>
      <c r="J11" s="305">
        <v>9246</v>
      </c>
      <c r="K11" s="305">
        <v>9351</v>
      </c>
      <c r="L11" s="427">
        <v>10937</v>
      </c>
      <c r="M11" s="377"/>
      <c r="N11" s="604"/>
    </row>
    <row r="12" spans="1:14" ht="14.25" customHeight="1" outlineLevel="2" thickBot="1" x14ac:dyDescent="0.3">
      <c r="A12" s="556"/>
      <c r="B12" s="594"/>
      <c r="C12" s="62" t="s">
        <v>928</v>
      </c>
      <c r="D12" s="306">
        <v>6740</v>
      </c>
      <c r="E12" s="306">
        <v>6560</v>
      </c>
      <c r="F12" s="306">
        <v>6290</v>
      </c>
      <c r="G12" s="306">
        <v>6184</v>
      </c>
      <c r="H12" s="306">
        <v>6113</v>
      </c>
      <c r="I12" s="306">
        <v>5940</v>
      </c>
      <c r="J12" s="306">
        <v>5819</v>
      </c>
      <c r="K12" s="306">
        <v>5937</v>
      </c>
      <c r="L12" s="63">
        <v>6903</v>
      </c>
      <c r="M12" s="378"/>
      <c r="N12" s="725"/>
    </row>
    <row r="13" spans="1:14" ht="12" customHeight="1" outlineLevel="2" x14ac:dyDescent="0.25">
      <c r="A13" s="554" t="s">
        <v>40</v>
      </c>
      <c r="B13" s="64" t="s">
        <v>907</v>
      </c>
      <c r="C13" s="65" t="s">
        <v>927</v>
      </c>
      <c r="D13" s="23"/>
      <c r="E13" s="23"/>
      <c r="F13" s="23"/>
      <c r="G13" s="340">
        <v>1683</v>
      </c>
      <c r="H13" s="307">
        <v>1714</v>
      </c>
      <c r="I13" s="307">
        <v>1573</v>
      </c>
      <c r="J13" s="307">
        <v>1584</v>
      </c>
      <c r="K13" s="307">
        <v>1697</v>
      </c>
      <c r="L13" s="66">
        <v>1811</v>
      </c>
      <c r="M13" s="66"/>
      <c r="N13" s="727" t="s">
        <v>375</v>
      </c>
    </row>
    <row r="14" spans="1:14" ht="12" customHeight="1" outlineLevel="2" x14ac:dyDescent="0.25">
      <c r="A14" s="555"/>
      <c r="B14" s="548" t="s">
        <v>906</v>
      </c>
      <c r="C14" s="59" t="s">
        <v>929</v>
      </c>
      <c r="D14" s="23"/>
      <c r="E14" s="23"/>
      <c r="F14" s="23"/>
      <c r="G14" s="340">
        <v>624</v>
      </c>
      <c r="H14" s="308">
        <v>581</v>
      </c>
      <c r="I14" s="308">
        <v>560</v>
      </c>
      <c r="J14" s="308">
        <v>573</v>
      </c>
      <c r="K14" s="308">
        <v>554</v>
      </c>
      <c r="L14" s="60">
        <v>660</v>
      </c>
      <c r="M14" s="60"/>
      <c r="N14" s="728"/>
    </row>
    <row r="15" spans="1:14" ht="12" customHeight="1" outlineLevel="2" x14ac:dyDescent="0.25">
      <c r="A15" s="555"/>
      <c r="B15" s="549"/>
      <c r="C15" s="59" t="s">
        <v>930</v>
      </c>
      <c r="D15" s="23"/>
      <c r="E15" s="23"/>
      <c r="F15" s="23"/>
      <c r="G15" s="340">
        <v>2155</v>
      </c>
      <c r="H15" s="308">
        <v>2130</v>
      </c>
      <c r="I15" s="308">
        <v>2031</v>
      </c>
      <c r="J15" s="308">
        <v>1991</v>
      </c>
      <c r="K15" s="308">
        <v>2013</v>
      </c>
      <c r="L15" s="60">
        <v>2248</v>
      </c>
      <c r="M15" s="379"/>
      <c r="N15" s="603"/>
    </row>
    <row r="16" spans="1:14" ht="12" customHeight="1" outlineLevel="2" x14ac:dyDescent="0.25">
      <c r="A16" s="555"/>
      <c r="B16" s="549"/>
      <c r="C16" s="67" t="s">
        <v>931</v>
      </c>
      <c r="D16" s="311">
        <v>470</v>
      </c>
      <c r="E16" s="311">
        <v>440</v>
      </c>
      <c r="F16" s="311">
        <v>460</v>
      </c>
      <c r="G16" s="311">
        <v>442</v>
      </c>
      <c r="H16" s="309">
        <v>410</v>
      </c>
      <c r="I16" s="309">
        <v>385</v>
      </c>
      <c r="J16" s="309">
        <v>406</v>
      </c>
      <c r="K16" s="309">
        <v>380</v>
      </c>
      <c r="L16" s="60">
        <v>440</v>
      </c>
      <c r="M16" s="377"/>
      <c r="N16" s="604" t="s">
        <v>373</v>
      </c>
    </row>
    <row r="17" spans="1:14" ht="12" customHeight="1" outlineLevel="2" x14ac:dyDescent="0.25">
      <c r="A17" s="555"/>
      <c r="B17" s="549"/>
      <c r="C17" s="67" t="s">
        <v>932</v>
      </c>
      <c r="D17" s="311">
        <v>480</v>
      </c>
      <c r="E17" s="311">
        <v>470</v>
      </c>
      <c r="F17" s="311">
        <v>430</v>
      </c>
      <c r="G17" s="311">
        <v>431</v>
      </c>
      <c r="H17" s="309">
        <v>448</v>
      </c>
      <c r="I17" s="309">
        <v>425</v>
      </c>
      <c r="J17" s="309">
        <v>438</v>
      </c>
      <c r="K17" s="309">
        <v>419</v>
      </c>
      <c r="L17" s="60">
        <v>534</v>
      </c>
      <c r="M17" s="377"/>
      <c r="N17" s="604"/>
    </row>
    <row r="18" spans="1:14" ht="12" customHeight="1" outlineLevel="2" x14ac:dyDescent="0.25">
      <c r="A18" s="555"/>
      <c r="B18" s="549"/>
      <c r="C18" s="59" t="s">
        <v>933</v>
      </c>
      <c r="D18" s="311">
        <v>520</v>
      </c>
      <c r="E18" s="311">
        <v>490</v>
      </c>
      <c r="F18" s="311">
        <v>500</v>
      </c>
      <c r="G18" s="311">
        <v>486</v>
      </c>
      <c r="H18" s="309">
        <v>462</v>
      </c>
      <c r="I18" s="309">
        <v>453</v>
      </c>
      <c r="J18" s="309">
        <v>441</v>
      </c>
      <c r="K18" s="309">
        <v>439</v>
      </c>
      <c r="L18" s="60">
        <v>500</v>
      </c>
      <c r="M18" s="377"/>
      <c r="N18" s="604"/>
    </row>
    <row r="19" spans="1:14" ht="12" customHeight="1" outlineLevel="2" x14ac:dyDescent="0.25">
      <c r="A19" s="555"/>
      <c r="B19" s="549"/>
      <c r="C19" s="59" t="s">
        <v>934</v>
      </c>
      <c r="D19" s="311">
        <v>660</v>
      </c>
      <c r="E19" s="311">
        <v>630</v>
      </c>
      <c r="F19" s="311">
        <v>600</v>
      </c>
      <c r="G19" s="311">
        <v>596</v>
      </c>
      <c r="H19" s="309">
        <v>574</v>
      </c>
      <c r="I19" s="309">
        <v>526</v>
      </c>
      <c r="J19" s="309">
        <v>482</v>
      </c>
      <c r="K19" s="309">
        <v>498</v>
      </c>
      <c r="L19" s="60">
        <v>558</v>
      </c>
      <c r="M19" s="377"/>
      <c r="N19" s="604"/>
    </row>
    <row r="20" spans="1:14" ht="12" customHeight="1" outlineLevel="2" x14ac:dyDescent="0.25">
      <c r="A20" s="636"/>
      <c r="B20" s="549"/>
      <c r="C20" s="69" t="s">
        <v>935</v>
      </c>
      <c r="D20" s="312">
        <v>2130</v>
      </c>
      <c r="E20" s="312">
        <v>2030</v>
      </c>
      <c r="F20" s="312">
        <v>1990</v>
      </c>
      <c r="G20" s="312">
        <v>1955</v>
      </c>
      <c r="H20" s="310">
        <v>1894</v>
      </c>
      <c r="I20" s="310">
        <v>1789</v>
      </c>
      <c r="J20" s="310">
        <v>1767</v>
      </c>
      <c r="K20" s="310">
        <v>1736</v>
      </c>
      <c r="L20" s="70">
        <v>2032</v>
      </c>
      <c r="M20" s="380"/>
      <c r="N20" s="605"/>
    </row>
    <row r="21" spans="1:14" ht="12" customHeight="1" outlineLevel="2" thickBot="1" x14ac:dyDescent="0.3">
      <c r="A21" s="71"/>
      <c r="B21" s="550"/>
      <c r="C21" s="72" t="s">
        <v>1014</v>
      </c>
      <c r="D21" s="73"/>
      <c r="E21" s="73"/>
      <c r="F21" s="73"/>
      <c r="G21" s="74">
        <f>G13/G11</f>
        <v>0.17553191489361702</v>
      </c>
      <c r="H21" s="74">
        <f>H13/H11</f>
        <v>0.18101172246277325</v>
      </c>
      <c r="I21" s="74">
        <f>I13/I11</f>
        <v>0.1691034186196517</v>
      </c>
      <c r="J21" s="74">
        <f>J13/J11</f>
        <v>0.17131732641142117</v>
      </c>
      <c r="K21" s="74">
        <f>K13/K11</f>
        <v>0.1814779168003422</v>
      </c>
      <c r="L21" s="74">
        <v>0.19</v>
      </c>
      <c r="M21" s="381"/>
      <c r="N21" s="75"/>
    </row>
    <row r="22" spans="1:14" ht="12" customHeight="1" outlineLevel="2" x14ac:dyDescent="0.25">
      <c r="A22" s="668" t="s">
        <v>41</v>
      </c>
      <c r="B22" s="619" t="s">
        <v>1048</v>
      </c>
      <c r="C22" s="620"/>
      <c r="D22" s="635">
        <v>2000</v>
      </c>
      <c r="E22" s="635"/>
      <c r="F22" s="635"/>
      <c r="G22" s="635"/>
      <c r="H22" s="635">
        <v>2011</v>
      </c>
      <c r="I22" s="635"/>
      <c r="J22" s="635"/>
      <c r="K22" s="635"/>
      <c r="L22" s="76" t="s">
        <v>589</v>
      </c>
      <c r="M22" s="382"/>
      <c r="N22" s="603" t="s">
        <v>1043</v>
      </c>
    </row>
    <row r="23" spans="1:14" ht="12" customHeight="1" outlineLevel="2" x14ac:dyDescent="0.25">
      <c r="A23" s="669"/>
      <c r="B23" s="657" t="s">
        <v>1082</v>
      </c>
      <c r="C23" s="59" t="s">
        <v>1045</v>
      </c>
      <c r="D23" s="732">
        <v>0.24</v>
      </c>
      <c r="E23" s="733"/>
      <c r="F23" s="733"/>
      <c r="G23" s="734"/>
      <c r="H23" s="575">
        <v>0.2</v>
      </c>
      <c r="I23" s="575"/>
      <c r="J23" s="575"/>
      <c r="K23" s="575"/>
      <c r="L23" s="383"/>
      <c r="M23" s="383"/>
      <c r="N23" s="604"/>
    </row>
    <row r="24" spans="1:14" ht="12" customHeight="1" outlineLevel="2" x14ac:dyDescent="0.25">
      <c r="A24" s="669"/>
      <c r="B24" s="658"/>
      <c r="C24" s="59" t="s">
        <v>1046</v>
      </c>
      <c r="D24" s="732">
        <v>0.18</v>
      </c>
      <c r="E24" s="733"/>
      <c r="F24" s="733"/>
      <c r="G24" s="734"/>
      <c r="H24" s="575">
        <v>0.13</v>
      </c>
      <c r="I24" s="575"/>
      <c r="J24" s="575"/>
      <c r="K24" s="575"/>
      <c r="L24" s="383"/>
      <c r="M24" s="383"/>
      <c r="N24" s="604"/>
    </row>
    <row r="25" spans="1:14" ht="22.5" customHeight="1" outlineLevel="2" x14ac:dyDescent="0.25">
      <c r="A25" s="669"/>
      <c r="B25" s="658"/>
      <c r="C25" s="59" t="s">
        <v>1047</v>
      </c>
      <c r="D25" s="732">
        <v>7.0000000000000007E-2</v>
      </c>
      <c r="E25" s="733"/>
      <c r="F25" s="733"/>
      <c r="G25" s="734"/>
      <c r="H25" s="575">
        <v>0.05</v>
      </c>
      <c r="I25" s="575"/>
      <c r="J25" s="575"/>
      <c r="K25" s="575"/>
      <c r="L25" s="383"/>
      <c r="M25" s="383"/>
      <c r="N25" s="604"/>
    </row>
    <row r="26" spans="1:14" ht="12" customHeight="1" outlineLevel="2" thickBot="1" x14ac:dyDescent="0.3">
      <c r="A26" s="670"/>
      <c r="B26" s="659"/>
      <c r="C26" s="72" t="s">
        <v>479</v>
      </c>
      <c r="D26" s="576">
        <v>1572</v>
      </c>
      <c r="E26" s="577"/>
      <c r="F26" s="577"/>
      <c r="G26" s="578"/>
      <c r="H26" s="576">
        <v>1207</v>
      </c>
      <c r="I26" s="577"/>
      <c r="J26" s="577"/>
      <c r="K26" s="578"/>
      <c r="L26" s="384"/>
      <c r="M26" s="384"/>
      <c r="N26" s="725"/>
    </row>
    <row r="27" spans="1:14" ht="12" customHeight="1" outlineLevel="2" x14ac:dyDescent="0.25">
      <c r="A27" s="626" t="s">
        <v>42</v>
      </c>
      <c r="B27" s="729" t="s">
        <v>7</v>
      </c>
      <c r="C27" s="730"/>
      <c r="D27" s="57">
        <v>2009</v>
      </c>
      <c r="E27" s="57">
        <v>2010</v>
      </c>
      <c r="F27" s="57">
        <v>2011</v>
      </c>
      <c r="G27" s="57">
        <v>2012</v>
      </c>
      <c r="H27" s="57">
        <v>2013</v>
      </c>
      <c r="I27" s="57">
        <v>2014</v>
      </c>
      <c r="J27" s="57">
        <v>2015</v>
      </c>
      <c r="K27" s="57">
        <v>2016</v>
      </c>
      <c r="L27" s="57">
        <v>2017</v>
      </c>
      <c r="M27" s="382"/>
      <c r="N27" s="603" t="s">
        <v>491</v>
      </c>
    </row>
    <row r="28" spans="1:14" ht="26.25" customHeight="1" outlineLevel="2" thickBot="1" x14ac:dyDescent="0.3">
      <c r="A28" s="636"/>
      <c r="B28" s="77" t="s">
        <v>544</v>
      </c>
      <c r="C28" s="78" t="s">
        <v>962</v>
      </c>
      <c r="D28" s="313"/>
      <c r="E28" s="313"/>
      <c r="F28" s="313"/>
      <c r="G28" s="313"/>
      <c r="H28" s="313"/>
      <c r="I28" s="314"/>
      <c r="J28" s="314"/>
      <c r="K28" s="314"/>
      <c r="L28" s="79">
        <v>58</v>
      </c>
      <c r="M28" s="385"/>
      <c r="N28" s="605"/>
    </row>
    <row r="29" spans="1:14" ht="13.5" customHeight="1" outlineLevel="2" x14ac:dyDescent="0.25">
      <c r="A29" s="554" t="s">
        <v>43</v>
      </c>
      <c r="B29" s="563" t="s">
        <v>8</v>
      </c>
      <c r="C29" s="563"/>
      <c r="D29" s="57">
        <v>2009</v>
      </c>
      <c r="E29" s="57">
        <v>2010</v>
      </c>
      <c r="F29" s="57">
        <v>2011</v>
      </c>
      <c r="G29" s="57">
        <v>2012</v>
      </c>
      <c r="H29" s="57">
        <v>2013</v>
      </c>
      <c r="I29" s="57">
        <v>2014</v>
      </c>
      <c r="J29" s="57">
        <v>2015</v>
      </c>
      <c r="K29" s="57">
        <v>2016</v>
      </c>
      <c r="L29" s="57">
        <v>2017</v>
      </c>
      <c r="M29" s="376"/>
      <c r="N29" s="726" t="s">
        <v>397</v>
      </c>
    </row>
    <row r="30" spans="1:14" ht="13.5" customHeight="1" outlineLevel="2" x14ac:dyDescent="0.25">
      <c r="A30" s="555"/>
      <c r="B30" s="663" t="s">
        <v>523</v>
      </c>
      <c r="C30" s="59" t="s">
        <v>401</v>
      </c>
      <c r="D30" s="315"/>
      <c r="E30" s="315"/>
      <c r="F30" s="315"/>
      <c r="G30" s="315"/>
      <c r="H30" s="315"/>
      <c r="I30" s="315"/>
      <c r="J30" s="315">
        <v>147</v>
      </c>
      <c r="K30" s="488">
        <v>121</v>
      </c>
      <c r="L30" s="60">
        <v>438</v>
      </c>
      <c r="M30" s="377"/>
      <c r="N30" s="604"/>
    </row>
    <row r="31" spans="1:14" ht="13.5" customHeight="1" outlineLevel="2" x14ac:dyDescent="0.25">
      <c r="A31" s="555"/>
      <c r="B31" s="663"/>
      <c r="C31" s="59" t="s">
        <v>400</v>
      </c>
      <c r="D31" s="315"/>
      <c r="E31" s="315"/>
      <c r="F31" s="315"/>
      <c r="G31" s="315"/>
      <c r="H31" s="315"/>
      <c r="I31" s="315"/>
      <c r="J31" s="315">
        <v>224</v>
      </c>
      <c r="K31" s="488">
        <v>193</v>
      </c>
      <c r="L31" s="60">
        <v>411</v>
      </c>
      <c r="M31" s="377"/>
      <c r="N31" s="604"/>
    </row>
    <row r="32" spans="1:14" ht="13.5" customHeight="1" outlineLevel="2" thickBot="1" x14ac:dyDescent="0.3">
      <c r="A32" s="556"/>
      <c r="B32" s="731"/>
      <c r="C32" s="81" t="s">
        <v>399</v>
      </c>
      <c r="D32" s="316"/>
      <c r="E32" s="316"/>
      <c r="F32" s="316"/>
      <c r="G32" s="316"/>
      <c r="H32" s="316"/>
      <c r="I32" s="316"/>
      <c r="J32" s="316"/>
      <c r="K32" s="489"/>
      <c r="L32" s="82">
        <v>27</v>
      </c>
      <c r="M32" s="386"/>
      <c r="N32" s="725"/>
    </row>
    <row r="33" spans="1:14" ht="15.75" customHeight="1" outlineLevel="2" x14ac:dyDescent="0.25">
      <c r="A33" s="626" t="s">
        <v>376</v>
      </c>
      <c r="B33" s="83" t="s">
        <v>450</v>
      </c>
      <c r="C33" s="84" t="s">
        <v>538</v>
      </c>
      <c r="D33" s="317"/>
      <c r="E33" s="317"/>
      <c r="F33" s="317"/>
      <c r="G33" s="317"/>
      <c r="H33" s="317"/>
      <c r="I33" s="318"/>
      <c r="J33" s="318"/>
      <c r="K33" s="490"/>
      <c r="L33" s="367">
        <v>14044</v>
      </c>
      <c r="M33" s="379"/>
      <c r="N33" s="603" t="s">
        <v>398</v>
      </c>
    </row>
    <row r="34" spans="1:14" ht="27" customHeight="1" outlineLevel="2" thickBot="1" x14ac:dyDescent="0.3">
      <c r="A34" s="556"/>
      <c r="B34" s="85" t="s">
        <v>451</v>
      </c>
      <c r="C34" s="72" t="s">
        <v>539</v>
      </c>
      <c r="D34" s="86">
        <f t="shared" ref="D34:J34" si="0">D33/D11</f>
        <v>0</v>
      </c>
      <c r="E34" s="86">
        <f t="shared" si="0"/>
        <v>0</v>
      </c>
      <c r="F34" s="86">
        <f t="shared" si="0"/>
        <v>0</v>
      </c>
      <c r="G34" s="86">
        <f t="shared" si="0"/>
        <v>0</v>
      </c>
      <c r="H34" s="86">
        <f t="shared" si="0"/>
        <v>0</v>
      </c>
      <c r="I34" s="86">
        <f t="shared" si="0"/>
        <v>0</v>
      </c>
      <c r="J34" s="86">
        <f t="shared" si="0"/>
        <v>0</v>
      </c>
      <c r="K34" s="489"/>
      <c r="L34" s="498">
        <f>SUM(L33/L11)</f>
        <v>1.2840815580140807</v>
      </c>
      <c r="M34" s="386"/>
      <c r="N34" s="725"/>
    </row>
    <row r="35" spans="1:14" ht="22.5" customHeight="1" outlineLevel="2" x14ac:dyDescent="0.25">
      <c r="A35" s="554" t="s">
        <v>44</v>
      </c>
      <c r="B35" s="87" t="s">
        <v>11</v>
      </c>
      <c r="C35" s="65" t="s">
        <v>396</v>
      </c>
      <c r="D35" s="319"/>
      <c r="E35" s="319"/>
      <c r="F35" s="319"/>
      <c r="G35" s="319"/>
      <c r="H35" s="319"/>
      <c r="I35" s="319"/>
      <c r="J35" s="319"/>
      <c r="K35" s="319"/>
      <c r="L35" s="94">
        <v>293</v>
      </c>
      <c r="M35" s="387"/>
      <c r="N35" s="726" t="s">
        <v>409</v>
      </c>
    </row>
    <row r="36" spans="1:14" ht="27.75" customHeight="1" outlineLevel="2" thickBot="1" x14ac:dyDescent="0.3">
      <c r="A36" s="636"/>
      <c r="B36" s="88" t="s">
        <v>545</v>
      </c>
      <c r="C36" s="69" t="s">
        <v>936</v>
      </c>
      <c r="D36" s="89">
        <f t="shared" ref="D36:K36" si="1">D35/D12</f>
        <v>0</v>
      </c>
      <c r="E36" s="89">
        <f t="shared" si="1"/>
        <v>0</v>
      </c>
      <c r="F36" s="89">
        <f t="shared" si="1"/>
        <v>0</v>
      </c>
      <c r="G36" s="89">
        <f t="shared" si="1"/>
        <v>0</v>
      </c>
      <c r="H36" s="89">
        <f t="shared" si="1"/>
        <v>0</v>
      </c>
      <c r="I36" s="89">
        <f t="shared" si="1"/>
        <v>0</v>
      </c>
      <c r="J36" s="89">
        <f t="shared" si="1"/>
        <v>0</v>
      </c>
      <c r="K36" s="89">
        <f t="shared" si="1"/>
        <v>0</v>
      </c>
      <c r="L36" s="90">
        <v>4.2000000000000003E-2</v>
      </c>
      <c r="M36" s="388"/>
      <c r="N36" s="605"/>
    </row>
    <row r="37" spans="1:14" ht="16.5" customHeight="1" outlineLevel="2" x14ac:dyDescent="0.25">
      <c r="A37" s="554" t="s">
        <v>377</v>
      </c>
      <c r="B37" s="619" t="s">
        <v>490</v>
      </c>
      <c r="C37" s="620"/>
      <c r="D37" s="57">
        <v>2009</v>
      </c>
      <c r="E37" s="57">
        <v>2010</v>
      </c>
      <c r="F37" s="57">
        <v>2011</v>
      </c>
      <c r="G37" s="57">
        <v>2012</v>
      </c>
      <c r="H37" s="57">
        <v>2013</v>
      </c>
      <c r="I37" s="57">
        <v>2014</v>
      </c>
      <c r="J37" s="57">
        <v>2015</v>
      </c>
      <c r="K37" s="57">
        <v>2016</v>
      </c>
      <c r="L37" s="57">
        <v>2017</v>
      </c>
      <c r="M37" s="376"/>
      <c r="N37" s="726" t="s">
        <v>493</v>
      </c>
    </row>
    <row r="38" spans="1:14" ht="50.25" customHeight="1" outlineLevel="2" thickBot="1" x14ac:dyDescent="0.3">
      <c r="A38" s="556"/>
      <c r="B38" s="596" t="s">
        <v>492</v>
      </c>
      <c r="C38" s="597"/>
      <c r="D38" s="320"/>
      <c r="E38" s="320"/>
      <c r="F38" s="320"/>
      <c r="G38" s="320"/>
      <c r="H38" s="320"/>
      <c r="I38" s="321"/>
      <c r="J38" s="321"/>
      <c r="K38" s="321"/>
      <c r="L38" s="25">
        <v>0.63</v>
      </c>
      <c r="M38" s="389"/>
      <c r="N38" s="725"/>
    </row>
    <row r="39" spans="1:14" ht="12" customHeight="1" outlineLevel="2" x14ac:dyDescent="0.25">
      <c r="A39" s="626" t="s">
        <v>45</v>
      </c>
      <c r="B39" s="83" t="s">
        <v>12</v>
      </c>
      <c r="C39" s="84" t="s">
        <v>56</v>
      </c>
      <c r="D39" s="322"/>
      <c r="E39" s="322"/>
      <c r="F39" s="322"/>
      <c r="G39" s="322"/>
      <c r="H39" s="322"/>
      <c r="I39" s="322"/>
      <c r="J39" s="322"/>
      <c r="K39" s="91"/>
      <c r="L39" s="91">
        <v>1220</v>
      </c>
      <c r="M39" s="390"/>
      <c r="N39" s="603" t="s">
        <v>403</v>
      </c>
    </row>
    <row r="40" spans="1:14" ht="12" customHeight="1" outlineLevel="2" x14ac:dyDescent="0.25">
      <c r="A40" s="555"/>
      <c r="B40" s="562" t="s">
        <v>402</v>
      </c>
      <c r="C40" s="59" t="s">
        <v>57</v>
      </c>
      <c r="D40" s="323"/>
      <c r="E40" s="323"/>
      <c r="F40" s="323"/>
      <c r="G40" s="323"/>
      <c r="H40" s="323"/>
      <c r="I40" s="323"/>
      <c r="J40" s="323"/>
      <c r="K40" s="24"/>
      <c r="L40" s="24">
        <v>870</v>
      </c>
      <c r="M40" s="391"/>
      <c r="N40" s="604"/>
    </row>
    <row r="41" spans="1:14" ht="12" customHeight="1" outlineLevel="2" thickBot="1" x14ac:dyDescent="0.3">
      <c r="A41" s="636"/>
      <c r="B41" s="657"/>
      <c r="C41" s="69" t="s">
        <v>411</v>
      </c>
      <c r="D41" s="324"/>
      <c r="E41" s="324"/>
      <c r="F41" s="324"/>
      <c r="G41" s="324"/>
      <c r="H41" s="324"/>
      <c r="I41" s="324"/>
      <c r="J41" s="324"/>
      <c r="K41" s="92"/>
      <c r="L41" s="92">
        <v>1051</v>
      </c>
      <c r="M41" s="392"/>
      <c r="N41" s="605"/>
    </row>
    <row r="42" spans="1:14" ht="12" customHeight="1" outlineLevel="2" x14ac:dyDescent="0.25">
      <c r="A42" s="554" t="s">
        <v>46</v>
      </c>
      <c r="B42" s="93" t="s">
        <v>6</v>
      </c>
      <c r="C42" s="65" t="s">
        <v>963</v>
      </c>
      <c r="D42" s="325"/>
      <c r="E42" s="325"/>
      <c r="F42" s="325"/>
      <c r="G42" s="325"/>
      <c r="H42" s="325"/>
      <c r="I42" s="325"/>
      <c r="J42" s="325">
        <v>68</v>
      </c>
      <c r="K42" s="94">
        <v>78</v>
      </c>
      <c r="L42" s="94">
        <v>102</v>
      </c>
      <c r="M42" s="387"/>
      <c r="N42" s="726" t="s">
        <v>1040</v>
      </c>
    </row>
    <row r="43" spans="1:14" ht="12" customHeight="1" outlineLevel="2" x14ac:dyDescent="0.25">
      <c r="A43" s="555"/>
      <c r="B43" s="562" t="s">
        <v>524</v>
      </c>
      <c r="C43" s="59" t="s">
        <v>964</v>
      </c>
      <c r="D43" s="326"/>
      <c r="E43" s="326"/>
      <c r="F43" s="326"/>
      <c r="G43" s="326"/>
      <c r="H43" s="326"/>
      <c r="I43" s="326"/>
      <c r="J43" s="326">
        <v>132</v>
      </c>
      <c r="K43" s="24">
        <v>146</v>
      </c>
      <c r="L43" s="24">
        <v>147</v>
      </c>
      <c r="M43" s="391"/>
      <c r="N43" s="604"/>
    </row>
    <row r="44" spans="1:14" ht="12" customHeight="1" outlineLevel="2" x14ac:dyDescent="0.25">
      <c r="A44" s="555"/>
      <c r="B44" s="562"/>
      <c r="C44" s="61" t="s">
        <v>965</v>
      </c>
      <c r="D44" s="327"/>
      <c r="E44" s="327"/>
      <c r="F44" s="327"/>
      <c r="G44" s="327"/>
      <c r="H44" s="327"/>
      <c r="I44" s="327"/>
      <c r="J44" s="327">
        <v>-64</v>
      </c>
      <c r="K44" s="95">
        <v>-68</v>
      </c>
      <c r="L44" s="95">
        <v>-45</v>
      </c>
      <c r="M44" s="393"/>
      <c r="N44" s="604"/>
    </row>
    <row r="45" spans="1:14" ht="12" customHeight="1" outlineLevel="2" thickBot="1" x14ac:dyDescent="0.3">
      <c r="A45" s="556"/>
      <c r="B45" s="594"/>
      <c r="C45" s="72" t="s">
        <v>966</v>
      </c>
      <c r="D45" s="86">
        <f t="shared" ref="D45:J45" si="2">D44/(D11/1000)</f>
        <v>0</v>
      </c>
      <c r="E45" s="86">
        <f t="shared" si="2"/>
        <v>0</v>
      </c>
      <c r="F45" s="86">
        <f t="shared" si="2"/>
        <v>0</v>
      </c>
      <c r="G45" s="86">
        <f t="shared" si="2"/>
        <v>0</v>
      </c>
      <c r="H45" s="86">
        <f t="shared" si="2"/>
        <v>0</v>
      </c>
      <c r="I45" s="86">
        <f t="shared" si="2"/>
        <v>0</v>
      </c>
      <c r="J45" s="86">
        <f t="shared" si="2"/>
        <v>-6.9219121782392383</v>
      </c>
      <c r="K45" s="25"/>
      <c r="L45" s="25"/>
      <c r="M45" s="389"/>
      <c r="N45" s="725"/>
    </row>
    <row r="46" spans="1:14" ht="14.25" customHeight="1" outlineLevel="2" x14ac:dyDescent="0.25">
      <c r="A46" s="626" t="s">
        <v>512</v>
      </c>
      <c r="B46" s="619" t="s">
        <v>9</v>
      </c>
      <c r="C46" s="620"/>
      <c r="D46" s="635">
        <v>2000</v>
      </c>
      <c r="E46" s="635"/>
      <c r="F46" s="635"/>
      <c r="G46" s="635"/>
      <c r="H46" s="635">
        <v>2011</v>
      </c>
      <c r="I46" s="635"/>
      <c r="J46" s="635"/>
      <c r="K46" s="635"/>
      <c r="L46" s="96" t="s">
        <v>589</v>
      </c>
      <c r="M46" s="394"/>
      <c r="N46" s="603" t="s">
        <v>1041</v>
      </c>
    </row>
    <row r="47" spans="1:14" ht="14.25" customHeight="1" outlineLevel="2" x14ac:dyDescent="0.25">
      <c r="A47" s="555"/>
      <c r="B47" s="562" t="s">
        <v>47</v>
      </c>
      <c r="C47" s="59" t="s">
        <v>967</v>
      </c>
      <c r="D47" s="718">
        <v>10801</v>
      </c>
      <c r="E47" s="719"/>
      <c r="F47" s="719"/>
      <c r="G47" s="720"/>
      <c r="H47" s="600">
        <v>10833</v>
      </c>
      <c r="I47" s="601"/>
      <c r="J47" s="601"/>
      <c r="K47" s="602"/>
      <c r="L47" s="97"/>
      <c r="M47" s="395"/>
      <c r="N47" s="604"/>
    </row>
    <row r="48" spans="1:14" ht="14.25" customHeight="1" outlineLevel="2" x14ac:dyDescent="0.25">
      <c r="A48" s="555"/>
      <c r="B48" s="562"/>
      <c r="C48" s="59" t="s">
        <v>968</v>
      </c>
      <c r="D48" s="718">
        <v>409</v>
      </c>
      <c r="E48" s="719"/>
      <c r="F48" s="719"/>
      <c r="G48" s="720"/>
      <c r="H48" s="600">
        <v>285</v>
      </c>
      <c r="I48" s="601"/>
      <c r="J48" s="601"/>
      <c r="K48" s="602"/>
      <c r="L48" s="97"/>
      <c r="M48" s="395"/>
      <c r="N48" s="604"/>
    </row>
    <row r="49" spans="1:14" ht="14.25" customHeight="1" outlineLevel="2" x14ac:dyDescent="0.25">
      <c r="A49" s="555"/>
      <c r="B49" s="562"/>
      <c r="C49" s="59" t="s">
        <v>969</v>
      </c>
      <c r="D49" s="718">
        <v>264</v>
      </c>
      <c r="E49" s="719"/>
      <c r="F49" s="719"/>
      <c r="G49" s="720"/>
      <c r="H49" s="600">
        <v>189</v>
      </c>
      <c r="I49" s="601"/>
      <c r="J49" s="601"/>
      <c r="K49" s="602"/>
      <c r="L49" s="97"/>
      <c r="M49" s="395"/>
      <c r="N49" s="604"/>
    </row>
    <row r="50" spans="1:14" ht="24" customHeight="1" outlineLevel="2" thickBot="1" x14ac:dyDescent="0.3">
      <c r="A50" s="636"/>
      <c r="B50" s="657"/>
      <c r="C50" s="69" t="s">
        <v>970</v>
      </c>
      <c r="D50" s="794">
        <f>(D48+D49)/(D47+D48+D49)</f>
        <v>5.8654348962872582E-2</v>
      </c>
      <c r="E50" s="794"/>
      <c r="F50" s="794"/>
      <c r="G50" s="794"/>
      <c r="H50" s="794">
        <f>(H48+H49)/(H47+H48+H49)</f>
        <v>4.1920933934730696E-2</v>
      </c>
      <c r="I50" s="794"/>
      <c r="J50" s="794"/>
      <c r="K50" s="794"/>
      <c r="L50" s="92"/>
      <c r="M50" s="392"/>
      <c r="N50" s="605"/>
    </row>
    <row r="51" spans="1:14" ht="14.25" customHeight="1" outlineLevel="2" x14ac:dyDescent="0.25">
      <c r="A51" s="554" t="s">
        <v>513</v>
      </c>
      <c r="B51" s="619" t="s">
        <v>410</v>
      </c>
      <c r="C51" s="620"/>
      <c r="D51" s="723">
        <v>2000</v>
      </c>
      <c r="E51" s="723"/>
      <c r="F51" s="723"/>
      <c r="G51" s="723"/>
      <c r="H51" s="723">
        <v>2011</v>
      </c>
      <c r="I51" s="723"/>
      <c r="J51" s="723"/>
      <c r="K51" s="723"/>
      <c r="L51" s="98" t="s">
        <v>589</v>
      </c>
      <c r="M51" s="396"/>
      <c r="N51" s="726" t="s">
        <v>1042</v>
      </c>
    </row>
    <row r="52" spans="1:14" ht="53.25" customHeight="1" outlineLevel="2" x14ac:dyDescent="0.25">
      <c r="A52" s="555"/>
      <c r="B52" s="562" t="s">
        <v>546</v>
      </c>
      <c r="C52" s="59" t="s">
        <v>971</v>
      </c>
      <c r="D52" s="791">
        <v>4816</v>
      </c>
      <c r="E52" s="792"/>
      <c r="F52" s="792"/>
      <c r="G52" s="793"/>
      <c r="H52" s="722">
        <v>4035</v>
      </c>
      <c r="I52" s="722"/>
      <c r="J52" s="722"/>
      <c r="K52" s="722"/>
      <c r="L52" s="99"/>
      <c r="M52" s="397"/>
      <c r="N52" s="604"/>
    </row>
    <row r="53" spans="1:14" ht="15.75" customHeight="1" outlineLevel="2" x14ac:dyDescent="0.25">
      <c r="A53" s="555"/>
      <c r="B53" s="562"/>
      <c r="C53" s="59" t="s">
        <v>972</v>
      </c>
      <c r="D53" s="721">
        <f>D52/(D52+D54+D56)</f>
        <v>0.47763562431815926</v>
      </c>
      <c r="E53" s="721"/>
      <c r="F53" s="721"/>
      <c r="G53" s="721"/>
      <c r="H53" s="721">
        <f>H52/(H52+H54+H56)</f>
        <v>0.36224077565311069</v>
      </c>
      <c r="I53" s="721"/>
      <c r="J53" s="721"/>
      <c r="K53" s="721"/>
      <c r="L53" s="99"/>
      <c r="M53" s="397"/>
      <c r="N53" s="604"/>
    </row>
    <row r="54" spans="1:14" ht="58.5" customHeight="1" outlineLevel="2" x14ac:dyDescent="0.25">
      <c r="A54" s="555"/>
      <c r="B54" s="562"/>
      <c r="C54" s="59" t="s">
        <v>973</v>
      </c>
      <c r="D54" s="713">
        <v>4486</v>
      </c>
      <c r="E54" s="713"/>
      <c r="F54" s="713"/>
      <c r="G54" s="713"/>
      <c r="H54" s="722">
        <v>5268</v>
      </c>
      <c r="I54" s="722"/>
      <c r="J54" s="722"/>
      <c r="K54" s="722"/>
      <c r="L54" s="99"/>
      <c r="M54" s="397"/>
      <c r="N54" s="604"/>
    </row>
    <row r="55" spans="1:14" ht="15.75" customHeight="1" outlineLevel="2" x14ac:dyDescent="0.25">
      <c r="A55" s="555"/>
      <c r="B55" s="562"/>
      <c r="C55" s="59" t="s">
        <v>972</v>
      </c>
      <c r="D55" s="721">
        <f>D54/(D52+D54+D56)</f>
        <v>0.44490726966180699</v>
      </c>
      <c r="E55" s="721"/>
      <c r="F55" s="721"/>
      <c r="G55" s="721"/>
      <c r="H55" s="721">
        <f>H54/(H52+H54+H56)</f>
        <v>0.47293293832480476</v>
      </c>
      <c r="I55" s="721"/>
      <c r="J55" s="721"/>
      <c r="K55" s="721"/>
      <c r="L55" s="99"/>
      <c r="M55" s="397"/>
      <c r="N55" s="604"/>
    </row>
    <row r="56" spans="1:14" ht="15.75" customHeight="1" outlineLevel="2" x14ac:dyDescent="0.25">
      <c r="A56" s="555"/>
      <c r="B56" s="562"/>
      <c r="C56" s="59" t="s">
        <v>974</v>
      </c>
      <c r="D56" s="713">
        <v>781</v>
      </c>
      <c r="E56" s="713"/>
      <c r="F56" s="713"/>
      <c r="G56" s="713"/>
      <c r="H56" s="722">
        <v>1836</v>
      </c>
      <c r="I56" s="722"/>
      <c r="J56" s="722"/>
      <c r="K56" s="722"/>
      <c r="L56" s="99"/>
      <c r="M56" s="397"/>
      <c r="N56" s="604"/>
    </row>
    <row r="57" spans="1:14" ht="15.75" customHeight="1" outlineLevel="2" thickBot="1" x14ac:dyDescent="0.3">
      <c r="A57" s="556"/>
      <c r="B57" s="594"/>
      <c r="C57" s="62" t="s">
        <v>972</v>
      </c>
      <c r="D57" s="638">
        <f>D56/(D52+D54+D56)</f>
        <v>7.7457106020033722E-2</v>
      </c>
      <c r="E57" s="638"/>
      <c r="F57" s="638"/>
      <c r="G57" s="638"/>
      <c r="H57" s="638">
        <f>H56/(H52+H54+H56)</f>
        <v>0.16482628602208457</v>
      </c>
      <c r="I57" s="638"/>
      <c r="J57" s="638"/>
      <c r="K57" s="638"/>
      <c r="L57" s="100"/>
      <c r="M57" s="398"/>
      <c r="N57" s="725"/>
    </row>
    <row r="58" spans="1:14" ht="16.5" thickBot="1" x14ac:dyDescent="0.3">
      <c r="A58" s="714" t="s">
        <v>526</v>
      </c>
      <c r="B58" s="715"/>
      <c r="C58" s="715"/>
      <c r="D58" s="715"/>
      <c r="E58" s="715"/>
      <c r="F58" s="715"/>
      <c r="G58" s="715"/>
      <c r="H58" s="715"/>
      <c r="I58" s="715"/>
      <c r="J58" s="715"/>
      <c r="K58" s="715"/>
      <c r="L58" s="715"/>
      <c r="M58" s="716"/>
      <c r="N58" s="717"/>
    </row>
    <row r="59" spans="1:14" ht="18.75" customHeight="1" outlineLevel="1" thickBot="1" x14ac:dyDescent="0.3">
      <c r="A59" s="558" t="s">
        <v>412</v>
      </c>
      <c r="B59" s="559"/>
      <c r="C59" s="559"/>
      <c r="D59" s="559"/>
      <c r="E59" s="559"/>
      <c r="F59" s="559"/>
      <c r="G59" s="559"/>
      <c r="H59" s="559"/>
      <c r="I59" s="559"/>
      <c r="J59" s="559"/>
      <c r="K59" s="559"/>
      <c r="L59" s="559"/>
      <c r="M59" s="560"/>
      <c r="N59" s="561"/>
    </row>
    <row r="60" spans="1:14" ht="58.5" customHeight="1" outlineLevel="2" x14ac:dyDescent="0.25">
      <c r="A60" s="579" t="s">
        <v>31</v>
      </c>
      <c r="B60" s="93" t="s">
        <v>28</v>
      </c>
      <c r="C60" s="65" t="s">
        <v>480</v>
      </c>
      <c r="D60" s="583" t="s">
        <v>1118</v>
      </c>
      <c r="E60" s="583"/>
      <c r="F60" s="583"/>
      <c r="G60" s="583"/>
      <c r="H60" s="583"/>
      <c r="I60" s="101" t="b">
        <v>0</v>
      </c>
      <c r="J60" s="101" t="b">
        <v>1</v>
      </c>
      <c r="K60" s="101" t="b">
        <v>0</v>
      </c>
      <c r="L60" s="101" t="b">
        <v>0</v>
      </c>
      <c r="M60" s="399"/>
      <c r="N60" s="606" t="s">
        <v>10</v>
      </c>
    </row>
    <row r="61" spans="1:14" ht="58.5" customHeight="1" outlineLevel="2" x14ac:dyDescent="0.25">
      <c r="A61" s="724"/>
      <c r="B61" s="562" t="s">
        <v>547</v>
      </c>
      <c r="C61" s="59" t="s">
        <v>378</v>
      </c>
      <c r="D61" s="607" t="s">
        <v>1119</v>
      </c>
      <c r="E61" s="607"/>
      <c r="F61" s="607"/>
      <c r="G61" s="607"/>
      <c r="H61" s="607"/>
      <c r="I61" s="102" t="b">
        <v>0</v>
      </c>
      <c r="J61" s="102" t="b">
        <v>1</v>
      </c>
      <c r="K61" s="102" t="b">
        <v>0</v>
      </c>
      <c r="L61" s="102" t="b">
        <v>0</v>
      </c>
      <c r="M61" s="400"/>
      <c r="N61" s="631"/>
    </row>
    <row r="62" spans="1:14" ht="58.5" customHeight="1" outlineLevel="2" x14ac:dyDescent="0.25">
      <c r="A62" s="724"/>
      <c r="B62" s="562"/>
      <c r="C62" s="59" t="s">
        <v>468</v>
      </c>
      <c r="D62" s="607" t="s">
        <v>1162</v>
      </c>
      <c r="E62" s="607"/>
      <c r="F62" s="607"/>
      <c r="G62" s="607"/>
      <c r="H62" s="607"/>
      <c r="I62" s="102" t="b">
        <v>0</v>
      </c>
      <c r="J62" s="102" t="b">
        <v>1</v>
      </c>
      <c r="K62" s="102" t="b">
        <v>0</v>
      </c>
      <c r="L62" s="102" t="b">
        <v>0</v>
      </c>
      <c r="M62" s="400"/>
      <c r="N62" s="631"/>
    </row>
    <row r="63" spans="1:14" ht="58.5" customHeight="1" outlineLevel="2" x14ac:dyDescent="0.25">
      <c r="A63" s="724"/>
      <c r="B63" s="562"/>
      <c r="C63" s="59" t="s">
        <v>379</v>
      </c>
      <c r="D63" s="607" t="s">
        <v>1163</v>
      </c>
      <c r="E63" s="607"/>
      <c r="F63" s="607"/>
      <c r="G63" s="607"/>
      <c r="H63" s="607"/>
      <c r="I63" s="102" t="b">
        <v>0</v>
      </c>
      <c r="J63" s="102" t="b">
        <v>1</v>
      </c>
      <c r="K63" s="102" t="b">
        <v>0</v>
      </c>
      <c r="L63" s="102"/>
      <c r="M63" s="400"/>
      <c r="N63" s="631"/>
    </row>
    <row r="64" spans="1:14" ht="58.5" customHeight="1" outlineLevel="2" thickBot="1" x14ac:dyDescent="0.3">
      <c r="A64" s="580"/>
      <c r="B64" s="657"/>
      <c r="C64" s="78" t="s">
        <v>380</v>
      </c>
      <c r="D64" s="584" t="s">
        <v>1137</v>
      </c>
      <c r="E64" s="584"/>
      <c r="F64" s="584"/>
      <c r="G64" s="584"/>
      <c r="H64" s="584"/>
      <c r="I64" s="103" t="b">
        <v>1</v>
      </c>
      <c r="J64" s="103" t="b">
        <v>0</v>
      </c>
      <c r="K64" s="103" t="b">
        <v>0</v>
      </c>
      <c r="L64" s="103" t="b">
        <v>0</v>
      </c>
      <c r="M64" s="401"/>
      <c r="N64" s="574"/>
    </row>
    <row r="65" spans="1:14" outlineLevel="2" x14ac:dyDescent="0.25">
      <c r="A65" s="579" t="s">
        <v>32</v>
      </c>
      <c r="B65" s="563" t="s">
        <v>1077</v>
      </c>
      <c r="C65" s="563"/>
      <c r="D65" s="583" t="s">
        <v>1164</v>
      </c>
      <c r="E65" s="583"/>
      <c r="F65" s="583"/>
      <c r="G65" s="583"/>
      <c r="H65" s="583"/>
      <c r="I65" s="585" t="s">
        <v>1139</v>
      </c>
      <c r="J65" s="585" t="b">
        <v>0</v>
      </c>
      <c r="K65" s="585" t="b">
        <v>1</v>
      </c>
      <c r="L65" s="585" t="b">
        <v>0</v>
      </c>
      <c r="M65" s="399"/>
      <c r="N65" s="606" t="s">
        <v>10</v>
      </c>
    </row>
    <row r="66" spans="1:14" ht="58.5" customHeight="1" outlineLevel="2" thickBot="1" x14ac:dyDescent="0.3">
      <c r="A66" s="580"/>
      <c r="B66" s="657" t="s">
        <v>1078</v>
      </c>
      <c r="C66" s="657"/>
      <c r="D66" s="584"/>
      <c r="E66" s="584"/>
      <c r="F66" s="584"/>
      <c r="G66" s="584"/>
      <c r="H66" s="584"/>
      <c r="I66" s="586"/>
      <c r="J66" s="586"/>
      <c r="K66" s="586"/>
      <c r="L66" s="586"/>
      <c r="M66" s="401"/>
      <c r="N66" s="574"/>
    </row>
    <row r="67" spans="1:14" outlineLevel="2" x14ac:dyDescent="0.25">
      <c r="A67" s="579" t="s">
        <v>482</v>
      </c>
      <c r="B67" s="563" t="s">
        <v>483</v>
      </c>
      <c r="C67" s="563"/>
      <c r="D67" s="583" t="s">
        <v>1138</v>
      </c>
      <c r="E67" s="583"/>
      <c r="F67" s="583"/>
      <c r="G67" s="583"/>
      <c r="H67" s="583"/>
      <c r="I67" s="585" t="b">
        <v>0</v>
      </c>
      <c r="J67" s="585" t="b">
        <v>1</v>
      </c>
      <c r="K67" s="585" t="b">
        <v>0</v>
      </c>
      <c r="L67" s="585" t="b">
        <v>0</v>
      </c>
      <c r="M67" s="399"/>
      <c r="N67" s="606" t="s">
        <v>10</v>
      </c>
    </row>
    <row r="68" spans="1:14" ht="52.5" customHeight="1" outlineLevel="2" thickBot="1" x14ac:dyDescent="0.3">
      <c r="A68" s="580"/>
      <c r="B68" s="657" t="s">
        <v>1099</v>
      </c>
      <c r="C68" s="657"/>
      <c r="D68" s="584"/>
      <c r="E68" s="584"/>
      <c r="F68" s="584"/>
      <c r="G68" s="584"/>
      <c r="H68" s="584"/>
      <c r="I68" s="586"/>
      <c r="J68" s="586"/>
      <c r="K68" s="586"/>
      <c r="L68" s="586"/>
      <c r="M68" s="401"/>
      <c r="N68" s="574"/>
    </row>
    <row r="69" spans="1:14" ht="50.25" customHeight="1" outlineLevel="2" x14ac:dyDescent="0.25">
      <c r="A69" s="554" t="s">
        <v>1076</v>
      </c>
      <c r="B69" s="563" t="s">
        <v>3</v>
      </c>
      <c r="C69" s="104" t="s">
        <v>382</v>
      </c>
      <c r="D69" s="583" t="s">
        <v>1140</v>
      </c>
      <c r="E69" s="583"/>
      <c r="F69" s="583"/>
      <c r="G69" s="583"/>
      <c r="H69" s="583"/>
      <c r="I69" s="101" t="b">
        <v>0</v>
      </c>
      <c r="J69" s="101" t="b">
        <v>1</v>
      </c>
      <c r="K69" s="101" t="b">
        <v>0</v>
      </c>
      <c r="L69" s="101" t="b">
        <v>0</v>
      </c>
      <c r="M69" s="399"/>
      <c r="N69" s="606" t="s">
        <v>10</v>
      </c>
    </row>
    <row r="70" spans="1:14" ht="78" customHeight="1" outlineLevel="2" thickBot="1" x14ac:dyDescent="0.3">
      <c r="A70" s="636"/>
      <c r="B70" s="637"/>
      <c r="C70" s="77" t="s">
        <v>548</v>
      </c>
      <c r="D70" s="584" t="s">
        <v>1141</v>
      </c>
      <c r="E70" s="584"/>
      <c r="F70" s="584"/>
      <c r="G70" s="584"/>
      <c r="H70" s="584"/>
      <c r="I70" s="103" t="b">
        <v>0</v>
      </c>
      <c r="J70" s="103" t="b">
        <v>0</v>
      </c>
      <c r="K70" s="103" t="b">
        <v>1</v>
      </c>
      <c r="L70" s="103" t="b">
        <v>0</v>
      </c>
      <c r="M70" s="401"/>
      <c r="N70" s="574"/>
    </row>
    <row r="71" spans="1:14" s="56" customFormat="1" ht="17.25" customHeight="1" outlineLevel="2" x14ac:dyDescent="0.2">
      <c r="A71" s="741" t="s">
        <v>868</v>
      </c>
      <c r="B71" s="742"/>
      <c r="C71" s="742"/>
      <c r="D71" s="795" t="s">
        <v>745</v>
      </c>
      <c r="E71" s="795"/>
      <c r="F71" s="795"/>
      <c r="G71" s="795"/>
      <c r="H71" s="795"/>
      <c r="I71" s="587" t="e">
        <f>'7 Raport_hinnangud'!D8</f>
        <v>#VALUE!</v>
      </c>
      <c r="J71" s="588"/>
      <c r="K71" s="588"/>
      <c r="L71" s="589"/>
      <c r="M71" s="370"/>
      <c r="N71" s="707" t="s">
        <v>10</v>
      </c>
    </row>
    <row r="72" spans="1:14" s="56" customFormat="1" ht="24.75" customHeight="1" outlineLevel="2" x14ac:dyDescent="0.2">
      <c r="A72" s="566" t="s">
        <v>1095</v>
      </c>
      <c r="B72" s="567"/>
      <c r="C72" s="570" t="s">
        <v>1094</v>
      </c>
      <c r="D72" s="571"/>
      <c r="E72" s="571"/>
      <c r="F72" s="572"/>
      <c r="G72" s="590" t="s">
        <v>1080</v>
      </c>
      <c r="H72" s="591"/>
      <c r="I72" s="592"/>
      <c r="J72" s="608" t="s">
        <v>1081</v>
      </c>
      <c r="K72" s="609"/>
      <c r="L72" s="610"/>
      <c r="M72" s="402"/>
      <c r="N72" s="552"/>
    </row>
    <row r="73" spans="1:14" ht="90" customHeight="1" outlineLevel="2" thickBot="1" x14ac:dyDescent="0.3">
      <c r="A73" s="739"/>
      <c r="B73" s="740"/>
      <c r="C73" s="736" t="s">
        <v>1204</v>
      </c>
      <c r="D73" s="737"/>
      <c r="E73" s="737"/>
      <c r="F73" s="738"/>
      <c r="G73" s="611" t="s">
        <v>1167</v>
      </c>
      <c r="H73" s="612"/>
      <c r="I73" s="613"/>
      <c r="J73" s="611" t="s">
        <v>1206</v>
      </c>
      <c r="K73" s="612"/>
      <c r="L73" s="613"/>
      <c r="M73" s="403"/>
      <c r="N73" s="595"/>
    </row>
    <row r="74" spans="1:14" ht="15" customHeight="1" outlineLevel="1" thickBot="1" x14ac:dyDescent="0.3">
      <c r="A74" s="622" t="s">
        <v>413</v>
      </c>
      <c r="B74" s="623"/>
      <c r="C74" s="623"/>
      <c r="D74" s="623"/>
      <c r="E74" s="623"/>
      <c r="F74" s="623"/>
      <c r="G74" s="623"/>
      <c r="H74" s="623"/>
      <c r="I74" s="623"/>
      <c r="J74" s="623"/>
      <c r="K74" s="623"/>
      <c r="L74" s="623"/>
      <c r="M74" s="624"/>
      <c r="N74" s="625"/>
    </row>
    <row r="75" spans="1:14" ht="46.5" customHeight="1" outlineLevel="2" x14ac:dyDescent="0.25">
      <c r="A75" s="554" t="s">
        <v>361</v>
      </c>
      <c r="B75" s="93" t="s">
        <v>363</v>
      </c>
      <c r="C75" s="65" t="s">
        <v>414</v>
      </c>
      <c r="D75" s="583" t="s">
        <v>1147</v>
      </c>
      <c r="E75" s="583"/>
      <c r="F75" s="583"/>
      <c r="G75" s="583"/>
      <c r="H75" s="583"/>
      <c r="I75" s="101" t="b">
        <v>0</v>
      </c>
      <c r="J75" s="101" t="b">
        <v>0</v>
      </c>
      <c r="K75" s="101" t="b">
        <v>0</v>
      </c>
      <c r="L75" s="101" t="b">
        <v>1</v>
      </c>
      <c r="M75" s="399"/>
      <c r="N75" s="606" t="s">
        <v>424</v>
      </c>
    </row>
    <row r="76" spans="1:14" ht="46.5" customHeight="1" outlineLevel="2" x14ac:dyDescent="0.25">
      <c r="A76" s="555"/>
      <c r="B76" s="562" t="s">
        <v>549</v>
      </c>
      <c r="C76" s="59" t="s">
        <v>415</v>
      </c>
      <c r="D76" s="607" t="s">
        <v>1113</v>
      </c>
      <c r="E76" s="607"/>
      <c r="F76" s="607"/>
      <c r="G76" s="607"/>
      <c r="H76" s="607"/>
      <c r="I76" s="102" t="b">
        <v>0</v>
      </c>
      <c r="J76" s="102" t="b">
        <v>0</v>
      </c>
      <c r="K76" s="102" t="b">
        <v>0</v>
      </c>
      <c r="L76" s="102" t="b">
        <v>1</v>
      </c>
      <c r="M76" s="400"/>
      <c r="N76" s="631"/>
    </row>
    <row r="77" spans="1:14" ht="46.5" customHeight="1" outlineLevel="2" x14ac:dyDescent="0.25">
      <c r="A77" s="555"/>
      <c r="B77" s="562"/>
      <c r="C77" s="59" t="s">
        <v>416</v>
      </c>
      <c r="D77" s="607" t="s">
        <v>1112</v>
      </c>
      <c r="E77" s="607"/>
      <c r="F77" s="607"/>
      <c r="G77" s="607"/>
      <c r="H77" s="607"/>
      <c r="I77" s="102" t="b">
        <v>0</v>
      </c>
      <c r="J77" s="102" t="b">
        <v>0</v>
      </c>
      <c r="K77" s="102" t="b">
        <v>0</v>
      </c>
      <c r="L77" s="102" t="b">
        <v>1</v>
      </c>
      <c r="M77" s="400"/>
      <c r="N77" s="631"/>
    </row>
    <row r="78" spans="1:14" ht="46.5" customHeight="1" outlineLevel="2" x14ac:dyDescent="0.25">
      <c r="A78" s="555"/>
      <c r="B78" s="562"/>
      <c r="C78" s="59" t="s">
        <v>417</v>
      </c>
      <c r="D78" s="607" t="s">
        <v>1142</v>
      </c>
      <c r="E78" s="607"/>
      <c r="F78" s="607"/>
      <c r="G78" s="607"/>
      <c r="H78" s="607"/>
      <c r="I78" s="102" t="b">
        <v>0</v>
      </c>
      <c r="J78" s="102" t="b">
        <v>0</v>
      </c>
      <c r="K78" s="102" t="b">
        <v>1</v>
      </c>
      <c r="L78" s="102"/>
      <c r="M78" s="400"/>
      <c r="N78" s="631"/>
    </row>
    <row r="79" spans="1:14" ht="46.5" customHeight="1" outlineLevel="2" x14ac:dyDescent="0.25">
      <c r="A79" s="555"/>
      <c r="B79" s="562"/>
      <c r="C79" s="59" t="s">
        <v>418</v>
      </c>
      <c r="D79" s="607" t="s">
        <v>1165</v>
      </c>
      <c r="E79" s="607"/>
      <c r="F79" s="607"/>
      <c r="G79" s="607"/>
      <c r="H79" s="607"/>
      <c r="I79" s="102" t="b">
        <v>0</v>
      </c>
      <c r="J79" s="102" t="b">
        <v>0</v>
      </c>
      <c r="K79" s="102" t="b">
        <v>0</v>
      </c>
      <c r="L79" s="102" t="b">
        <v>1</v>
      </c>
      <c r="M79" s="400"/>
      <c r="N79" s="631"/>
    </row>
    <row r="80" spans="1:14" ht="46.5" customHeight="1" outlineLevel="2" x14ac:dyDescent="0.25">
      <c r="A80" s="555"/>
      <c r="B80" s="562"/>
      <c r="C80" s="59" t="s">
        <v>419</v>
      </c>
      <c r="D80" s="607" t="s">
        <v>1166</v>
      </c>
      <c r="E80" s="607"/>
      <c r="F80" s="607"/>
      <c r="G80" s="607"/>
      <c r="H80" s="607"/>
      <c r="I80" s="102" t="b">
        <v>1</v>
      </c>
      <c r="J80" s="102" t="b">
        <v>0</v>
      </c>
      <c r="K80" s="102" t="b">
        <v>0</v>
      </c>
      <c r="L80" s="102" t="b">
        <v>0</v>
      </c>
      <c r="M80" s="400"/>
      <c r="N80" s="631"/>
    </row>
    <row r="81" spans="1:14" ht="46.5" customHeight="1" outlineLevel="2" x14ac:dyDescent="0.25">
      <c r="A81" s="555"/>
      <c r="B81" s="562"/>
      <c r="C81" s="59" t="s">
        <v>550</v>
      </c>
      <c r="D81" s="607" t="s">
        <v>1145</v>
      </c>
      <c r="E81" s="607"/>
      <c r="F81" s="607"/>
      <c r="G81" s="607"/>
      <c r="H81" s="607"/>
      <c r="I81" s="102" t="b">
        <v>0</v>
      </c>
      <c r="J81" s="102" t="b">
        <v>1</v>
      </c>
      <c r="K81" s="102" t="b">
        <v>0</v>
      </c>
      <c r="L81" s="102"/>
      <c r="M81" s="400"/>
      <c r="N81" s="631"/>
    </row>
    <row r="82" spans="1:14" ht="46.5" customHeight="1" outlineLevel="2" x14ac:dyDescent="0.25">
      <c r="A82" s="555"/>
      <c r="B82" s="562"/>
      <c r="C82" s="59" t="s">
        <v>420</v>
      </c>
      <c r="D82" s="607" t="s">
        <v>1143</v>
      </c>
      <c r="E82" s="607"/>
      <c r="F82" s="607"/>
      <c r="G82" s="607"/>
      <c r="H82" s="607"/>
      <c r="I82" s="102" t="b">
        <v>0</v>
      </c>
      <c r="J82" s="102" t="b">
        <v>0</v>
      </c>
      <c r="K82" s="102" t="b">
        <v>1</v>
      </c>
      <c r="L82" s="102" t="b">
        <v>0</v>
      </c>
      <c r="M82" s="400"/>
      <c r="N82" s="631"/>
    </row>
    <row r="83" spans="1:14" ht="46.5" customHeight="1" outlineLevel="2" x14ac:dyDescent="0.25">
      <c r="A83" s="555"/>
      <c r="B83" s="562"/>
      <c r="C83" s="59" t="s">
        <v>421</v>
      </c>
      <c r="D83" s="607" t="s">
        <v>1146</v>
      </c>
      <c r="E83" s="607"/>
      <c r="F83" s="607"/>
      <c r="G83" s="607"/>
      <c r="H83" s="607"/>
      <c r="I83" s="102" t="b">
        <v>0</v>
      </c>
      <c r="J83" s="102" t="b">
        <v>1</v>
      </c>
      <c r="K83" s="102" t="b">
        <v>0</v>
      </c>
      <c r="L83" s="102" t="b">
        <v>0</v>
      </c>
      <c r="M83" s="400"/>
      <c r="N83" s="631"/>
    </row>
    <row r="84" spans="1:14" ht="46.5" customHeight="1" outlineLevel="2" x14ac:dyDescent="0.25">
      <c r="A84" s="555"/>
      <c r="B84" s="562"/>
      <c r="C84" s="59" t="s">
        <v>422</v>
      </c>
      <c r="D84" s="607" t="s">
        <v>1144</v>
      </c>
      <c r="E84" s="607"/>
      <c r="F84" s="607"/>
      <c r="G84" s="607"/>
      <c r="H84" s="607"/>
      <c r="I84" s="102" t="b">
        <v>0</v>
      </c>
      <c r="J84" s="102" t="b">
        <v>0</v>
      </c>
      <c r="K84" s="102" t="b">
        <v>0</v>
      </c>
      <c r="L84" s="102" t="b">
        <v>1</v>
      </c>
      <c r="M84" s="400"/>
      <c r="N84" s="631"/>
    </row>
    <row r="85" spans="1:14" ht="46.5" customHeight="1" outlineLevel="2" x14ac:dyDescent="0.25">
      <c r="A85" s="555"/>
      <c r="B85" s="562"/>
      <c r="C85" s="59" t="s">
        <v>423</v>
      </c>
      <c r="D85" s="607" t="s">
        <v>1207</v>
      </c>
      <c r="E85" s="607"/>
      <c r="F85" s="607"/>
      <c r="G85" s="607"/>
      <c r="H85" s="607"/>
      <c r="I85" s="102" t="b">
        <v>0</v>
      </c>
      <c r="J85" s="102" t="b">
        <v>0</v>
      </c>
      <c r="K85" s="102" t="b">
        <v>0</v>
      </c>
      <c r="L85" s="102" t="b">
        <v>1</v>
      </c>
      <c r="M85" s="400"/>
      <c r="N85" s="631"/>
    </row>
    <row r="86" spans="1:14" ht="46.5" customHeight="1" outlineLevel="2" thickBot="1" x14ac:dyDescent="0.3">
      <c r="A86" s="636"/>
      <c r="B86" s="657"/>
      <c r="C86" s="78" t="s">
        <v>484</v>
      </c>
      <c r="D86" s="584"/>
      <c r="E86" s="584"/>
      <c r="F86" s="584"/>
      <c r="G86" s="584"/>
      <c r="H86" s="584"/>
      <c r="I86" s="103" t="b">
        <v>0</v>
      </c>
      <c r="J86" s="103" t="b">
        <v>0</v>
      </c>
      <c r="K86" s="103" t="b">
        <v>0</v>
      </c>
      <c r="L86" s="103" t="b">
        <v>0</v>
      </c>
      <c r="M86" s="401"/>
      <c r="N86" s="574"/>
    </row>
    <row r="87" spans="1:14" ht="14.25" customHeight="1" outlineLevel="2" x14ac:dyDescent="0.25">
      <c r="A87" s="554" t="s">
        <v>366</v>
      </c>
      <c r="B87" s="563" t="s">
        <v>383</v>
      </c>
      <c r="C87" s="563"/>
      <c r="D87" s="57">
        <v>2009</v>
      </c>
      <c r="E87" s="57">
        <v>2010</v>
      </c>
      <c r="F87" s="57">
        <v>2011</v>
      </c>
      <c r="G87" s="57">
        <v>2012</v>
      </c>
      <c r="H87" s="57">
        <v>2013</v>
      </c>
      <c r="I87" s="57">
        <v>2014</v>
      </c>
      <c r="J87" s="57">
        <v>2015</v>
      </c>
      <c r="K87" s="57">
        <v>2016</v>
      </c>
      <c r="L87" s="57">
        <v>2017</v>
      </c>
      <c r="M87" s="376">
        <v>2018</v>
      </c>
      <c r="N87" s="699" t="s">
        <v>1031</v>
      </c>
    </row>
    <row r="88" spans="1:14" ht="15" customHeight="1" outlineLevel="2" x14ac:dyDescent="0.25">
      <c r="A88" s="555"/>
      <c r="B88" s="562" t="s">
        <v>489</v>
      </c>
      <c r="C88" s="59" t="s">
        <v>428</v>
      </c>
      <c r="D88" s="333"/>
      <c r="E88" s="333"/>
      <c r="F88" s="333"/>
      <c r="G88" s="333"/>
      <c r="H88" s="333"/>
      <c r="I88" s="330"/>
      <c r="J88" s="330"/>
      <c r="K88" s="330">
        <v>2</v>
      </c>
      <c r="L88" s="24">
        <v>12</v>
      </c>
      <c r="M88" s="401"/>
      <c r="N88" s="564"/>
    </row>
    <row r="89" spans="1:14" ht="25.5" customHeight="1" outlineLevel="2" x14ac:dyDescent="0.25">
      <c r="A89" s="555"/>
      <c r="B89" s="562"/>
      <c r="C89" s="59" t="s">
        <v>425</v>
      </c>
      <c r="D89" s="333"/>
      <c r="E89" s="333"/>
      <c r="F89" s="333"/>
      <c r="G89" s="333"/>
      <c r="H89" s="333"/>
      <c r="I89" s="330"/>
      <c r="J89" s="330"/>
      <c r="K89" s="330"/>
      <c r="L89" s="24">
        <v>18</v>
      </c>
      <c r="M89" s="102"/>
      <c r="N89" s="564"/>
    </row>
    <row r="90" spans="1:14" ht="15.75" customHeight="1" outlineLevel="2" x14ac:dyDescent="0.25">
      <c r="A90" s="555"/>
      <c r="B90" s="562"/>
      <c r="C90" s="59" t="s">
        <v>426</v>
      </c>
      <c r="D90" s="341"/>
      <c r="E90" s="341"/>
      <c r="F90" s="341"/>
      <c r="G90" s="341"/>
      <c r="H90" s="341"/>
      <c r="I90" s="326"/>
      <c r="J90" s="326"/>
      <c r="K90" s="326"/>
      <c r="L90" s="24">
        <v>28</v>
      </c>
      <c r="M90" s="102"/>
      <c r="N90" s="105" t="s">
        <v>429</v>
      </c>
    </row>
    <row r="91" spans="1:14" ht="12" customHeight="1" outlineLevel="2" x14ac:dyDescent="0.25">
      <c r="A91" s="555"/>
      <c r="B91" s="562"/>
      <c r="C91" s="59" t="s">
        <v>427</v>
      </c>
      <c r="D91" s="24"/>
      <c r="E91" s="24"/>
      <c r="F91" s="24"/>
      <c r="G91" s="24"/>
      <c r="H91" s="342"/>
      <c r="I91" s="311"/>
      <c r="J91" s="311"/>
      <c r="K91" s="311">
        <v>1</v>
      </c>
      <c r="L91" s="24">
        <v>1</v>
      </c>
      <c r="M91" s="102"/>
      <c r="N91" s="700" t="s">
        <v>23</v>
      </c>
    </row>
    <row r="92" spans="1:14" ht="12" customHeight="1" outlineLevel="2" x14ac:dyDescent="0.25">
      <c r="A92" s="555"/>
      <c r="B92" s="562"/>
      <c r="C92" s="59" t="s">
        <v>466</v>
      </c>
      <c r="D92" s="24"/>
      <c r="E92" s="24"/>
      <c r="F92" s="24"/>
      <c r="G92" s="24"/>
      <c r="H92" s="342"/>
      <c r="I92" s="315"/>
      <c r="J92" s="315"/>
      <c r="K92" s="315"/>
      <c r="L92" s="24">
        <v>1</v>
      </c>
      <c r="M92" s="102"/>
      <c r="N92" s="701"/>
    </row>
    <row r="93" spans="1:14" ht="84.75" customHeight="1" outlineLevel="2" thickBot="1" x14ac:dyDescent="0.3">
      <c r="A93" s="556"/>
      <c r="B93" s="594" t="s">
        <v>552</v>
      </c>
      <c r="C93" s="594"/>
      <c r="D93" s="666" t="s">
        <v>1208</v>
      </c>
      <c r="E93" s="666"/>
      <c r="F93" s="666"/>
      <c r="G93" s="666"/>
      <c r="H93" s="666"/>
      <c r="I93" s="106" t="b">
        <v>0</v>
      </c>
      <c r="J93" s="106" t="b">
        <v>1</v>
      </c>
      <c r="K93" s="106" t="b">
        <v>0</v>
      </c>
      <c r="L93" s="106" t="b">
        <v>0</v>
      </c>
      <c r="M93" s="406"/>
      <c r="N93" s="107" t="s">
        <v>10</v>
      </c>
    </row>
    <row r="94" spans="1:14" outlineLevel="2" x14ac:dyDescent="0.25">
      <c r="A94" s="626" t="s">
        <v>34</v>
      </c>
      <c r="B94" s="627" t="s">
        <v>452</v>
      </c>
      <c r="C94" s="627"/>
      <c r="D94" s="743" t="s">
        <v>1209</v>
      </c>
      <c r="E94" s="743"/>
      <c r="F94" s="743"/>
      <c r="G94" s="743"/>
      <c r="H94" s="743"/>
      <c r="I94" s="665" t="b">
        <v>0</v>
      </c>
      <c r="J94" s="735" t="b">
        <v>1</v>
      </c>
      <c r="K94" s="735" t="b">
        <v>0</v>
      </c>
      <c r="L94" s="735" t="b">
        <v>0</v>
      </c>
      <c r="M94" s="405"/>
      <c r="N94" s="573" t="s">
        <v>10</v>
      </c>
    </row>
    <row r="95" spans="1:14" ht="84.75" customHeight="1" outlineLevel="2" thickBot="1" x14ac:dyDescent="0.3">
      <c r="A95" s="556"/>
      <c r="B95" s="594" t="s">
        <v>551</v>
      </c>
      <c r="C95" s="594"/>
      <c r="D95" s="584"/>
      <c r="E95" s="584"/>
      <c r="F95" s="584"/>
      <c r="G95" s="584"/>
      <c r="H95" s="584"/>
      <c r="I95" s="586"/>
      <c r="J95" s="673"/>
      <c r="K95" s="673"/>
      <c r="L95" s="673"/>
      <c r="M95" s="406"/>
      <c r="N95" s="632"/>
    </row>
    <row r="96" spans="1:14" outlineLevel="2" x14ac:dyDescent="0.25">
      <c r="A96" s="554" t="s">
        <v>389</v>
      </c>
      <c r="B96" s="563" t="s">
        <v>453</v>
      </c>
      <c r="C96" s="563"/>
      <c r="D96" s="583" t="s">
        <v>1148</v>
      </c>
      <c r="E96" s="583"/>
      <c r="F96" s="583"/>
      <c r="G96" s="583"/>
      <c r="H96" s="583"/>
      <c r="I96" s="585" t="b">
        <v>0</v>
      </c>
      <c r="J96" s="586" t="b">
        <v>1</v>
      </c>
      <c r="K96" s="586" t="b">
        <v>0</v>
      </c>
      <c r="L96" s="586" t="b">
        <v>0</v>
      </c>
      <c r="M96" s="405"/>
      <c r="N96" s="606" t="s">
        <v>10</v>
      </c>
    </row>
    <row r="97" spans="1:14" ht="75" customHeight="1" outlineLevel="2" thickBot="1" x14ac:dyDescent="0.3">
      <c r="A97" s="556"/>
      <c r="B97" s="594" t="s">
        <v>553</v>
      </c>
      <c r="C97" s="594"/>
      <c r="D97" s="584"/>
      <c r="E97" s="584"/>
      <c r="F97" s="584"/>
      <c r="G97" s="584"/>
      <c r="H97" s="584"/>
      <c r="I97" s="586"/>
      <c r="J97" s="673"/>
      <c r="K97" s="673"/>
      <c r="L97" s="673"/>
      <c r="M97" s="406"/>
      <c r="N97" s="632"/>
    </row>
    <row r="98" spans="1:14" ht="15" customHeight="1" outlineLevel="2" x14ac:dyDescent="0.25">
      <c r="A98" s="554" t="s">
        <v>367</v>
      </c>
      <c r="B98" s="563" t="s">
        <v>381</v>
      </c>
      <c r="C98" s="563"/>
      <c r="D98" s="57">
        <v>2009</v>
      </c>
      <c r="E98" s="57">
        <v>2010</v>
      </c>
      <c r="F98" s="57">
        <v>2011</v>
      </c>
      <c r="G98" s="57">
        <v>2012</v>
      </c>
      <c r="H98" s="57">
        <v>2013</v>
      </c>
      <c r="I98" s="57">
        <v>2014</v>
      </c>
      <c r="J98" s="57">
        <v>2015</v>
      </c>
      <c r="K98" s="57">
        <v>2016</v>
      </c>
      <c r="L98" s="57">
        <v>2017</v>
      </c>
      <c r="M98" s="376">
        <v>2018</v>
      </c>
      <c r="N98" s="606" t="s">
        <v>1023</v>
      </c>
    </row>
    <row r="99" spans="1:14" ht="15" customHeight="1" outlineLevel="2" x14ac:dyDescent="0.25">
      <c r="A99" s="555"/>
      <c r="B99" s="598" t="s">
        <v>975</v>
      </c>
      <c r="C99" s="599"/>
      <c r="D99" s="68">
        <v>7</v>
      </c>
      <c r="E99" s="68">
        <v>2</v>
      </c>
      <c r="F99" s="68">
        <v>3</v>
      </c>
      <c r="G99" s="68">
        <v>8</v>
      </c>
      <c r="H99" s="68">
        <v>4</v>
      </c>
      <c r="I99" s="68">
        <v>0</v>
      </c>
      <c r="J99" s="68">
        <v>2</v>
      </c>
      <c r="K99" s="108"/>
      <c r="L99" s="24">
        <v>0</v>
      </c>
      <c r="M99" s="391"/>
      <c r="N99" s="631"/>
    </row>
    <row r="100" spans="1:14" ht="56.25" customHeight="1" outlineLevel="2" thickBot="1" x14ac:dyDescent="0.3">
      <c r="A100" s="556"/>
      <c r="B100" s="596" t="s">
        <v>554</v>
      </c>
      <c r="C100" s="597"/>
      <c r="D100" s="584" t="s">
        <v>1149</v>
      </c>
      <c r="E100" s="584"/>
      <c r="F100" s="584"/>
      <c r="G100" s="584"/>
      <c r="H100" s="584"/>
      <c r="I100" s="103" t="b">
        <v>0</v>
      </c>
      <c r="J100" s="103" t="b">
        <v>0</v>
      </c>
      <c r="K100" s="103" t="b">
        <v>1</v>
      </c>
      <c r="L100" s="103" t="b">
        <v>0</v>
      </c>
      <c r="M100" s="106"/>
      <c r="N100" s="632"/>
    </row>
    <row r="101" spans="1:14" s="56" customFormat="1" ht="21.95" customHeight="1" outlineLevel="2" x14ac:dyDescent="0.2">
      <c r="A101" s="640" t="s">
        <v>878</v>
      </c>
      <c r="B101" s="641"/>
      <c r="C101" s="642"/>
      <c r="D101" s="628" t="s">
        <v>745</v>
      </c>
      <c r="E101" s="629"/>
      <c r="F101" s="629"/>
      <c r="G101" s="629"/>
      <c r="H101" s="630"/>
      <c r="I101" s="587">
        <f>'7 Raport_hinnangud'!D13</f>
        <v>2.5333333333333337</v>
      </c>
      <c r="J101" s="588"/>
      <c r="K101" s="588"/>
      <c r="L101" s="589"/>
      <c r="M101" s="500"/>
      <c r="N101" s="551" t="s">
        <v>10</v>
      </c>
    </row>
    <row r="102" spans="1:14" s="56" customFormat="1" ht="24.75" customHeight="1" outlineLevel="2" x14ac:dyDescent="0.2">
      <c r="A102" s="566" t="str">
        <f>A72</f>
        <v>Palun sisestage siia kokkuvõttev hinnang selle alaeesmärgi täitmise kohta, sh võttes indikaatoritele antud hinnangutest kokku need teemad, mis antud KOV-i jaoks kõige olulisemad on. Samuti tooge välja kuni 3 KOV-i tugevust ja nõrkust antud alaeesmärgi osas.</v>
      </c>
      <c r="B102" s="567"/>
      <c r="C102" s="570" t="str">
        <f>C72</f>
        <v>KOKKUVÕTTEV HINNANG ALAEESMÄRGI TÄITMISE KOHTA</v>
      </c>
      <c r="D102" s="571" t="str">
        <f>$C$72</f>
        <v>KOKKUVÕTTEV HINNANG ALAEESMÄRGI TÄITMISE KOHTA</v>
      </c>
      <c r="E102" s="571"/>
      <c r="F102" s="572"/>
      <c r="G102" s="590" t="s">
        <v>1080</v>
      </c>
      <c r="H102" s="591"/>
      <c r="I102" s="592"/>
      <c r="J102" s="608" t="s">
        <v>1081</v>
      </c>
      <c r="K102" s="609"/>
      <c r="L102" s="610"/>
      <c r="M102" s="499"/>
      <c r="N102" s="552"/>
    </row>
    <row r="103" spans="1:14" ht="93" customHeight="1" outlineLevel="2" thickBot="1" x14ac:dyDescent="0.3">
      <c r="A103" s="568"/>
      <c r="B103" s="569"/>
      <c r="C103" s="643" t="s">
        <v>1150</v>
      </c>
      <c r="D103" s="644"/>
      <c r="E103" s="644"/>
      <c r="F103" s="645"/>
      <c r="G103" s="611" t="s">
        <v>1168</v>
      </c>
      <c r="H103" s="612"/>
      <c r="I103" s="613"/>
      <c r="J103" s="611" t="s">
        <v>1210</v>
      </c>
      <c r="K103" s="612"/>
      <c r="L103" s="613"/>
      <c r="M103" s="408"/>
      <c r="N103" s="553"/>
    </row>
    <row r="104" spans="1:14" ht="16.5" outlineLevel="1" thickBot="1" x14ac:dyDescent="0.3">
      <c r="A104" s="558" t="s">
        <v>430</v>
      </c>
      <c r="B104" s="559"/>
      <c r="C104" s="559"/>
      <c r="D104" s="559"/>
      <c r="E104" s="559"/>
      <c r="F104" s="559"/>
      <c r="G104" s="559"/>
      <c r="H104" s="559"/>
      <c r="I104" s="559"/>
      <c r="J104" s="559"/>
      <c r="K104" s="559"/>
      <c r="L104" s="559"/>
      <c r="M104" s="560"/>
      <c r="N104" s="561"/>
    </row>
    <row r="105" spans="1:14" ht="15" customHeight="1" outlineLevel="2" x14ac:dyDescent="0.25">
      <c r="A105" s="554" t="s">
        <v>368</v>
      </c>
      <c r="B105" s="563" t="s">
        <v>485</v>
      </c>
      <c r="C105" s="563"/>
      <c r="D105" s="583" t="s">
        <v>1211</v>
      </c>
      <c r="E105" s="583"/>
      <c r="F105" s="583"/>
      <c r="G105" s="583"/>
      <c r="H105" s="583"/>
      <c r="I105" s="585" t="b">
        <v>0</v>
      </c>
      <c r="J105" s="672" t="b">
        <v>0</v>
      </c>
      <c r="K105" s="672" t="b">
        <v>1</v>
      </c>
      <c r="L105" s="672" t="b">
        <v>0</v>
      </c>
      <c r="M105" s="409"/>
      <c r="N105" s="606" t="s">
        <v>10</v>
      </c>
    </row>
    <row r="106" spans="1:14" ht="210" customHeight="1" outlineLevel="2" thickBot="1" x14ac:dyDescent="0.3">
      <c r="A106" s="636"/>
      <c r="B106" s="657" t="s">
        <v>1100</v>
      </c>
      <c r="C106" s="657"/>
      <c r="D106" s="584"/>
      <c r="E106" s="584"/>
      <c r="F106" s="584"/>
      <c r="G106" s="584"/>
      <c r="H106" s="584"/>
      <c r="I106" s="586"/>
      <c r="J106" s="735"/>
      <c r="K106" s="735"/>
      <c r="L106" s="735"/>
      <c r="M106" s="405"/>
      <c r="N106" s="574"/>
    </row>
    <row r="107" spans="1:14" ht="15" customHeight="1" outlineLevel="2" x14ac:dyDescent="0.25">
      <c r="A107" s="554" t="s">
        <v>387</v>
      </c>
      <c r="B107" s="563" t="s">
        <v>384</v>
      </c>
      <c r="C107" s="563"/>
      <c r="D107" s="583" t="s">
        <v>1151</v>
      </c>
      <c r="E107" s="583"/>
      <c r="F107" s="583"/>
      <c r="G107" s="583"/>
      <c r="H107" s="583"/>
      <c r="I107" s="585" t="b">
        <v>0</v>
      </c>
      <c r="J107" s="672" t="b">
        <v>1</v>
      </c>
      <c r="K107" s="672" t="b">
        <v>0</v>
      </c>
      <c r="L107" s="672"/>
      <c r="M107" s="409"/>
      <c r="N107" s="606" t="s">
        <v>10</v>
      </c>
    </row>
    <row r="108" spans="1:14" ht="91.5" customHeight="1" outlineLevel="2" thickBot="1" x14ac:dyDescent="0.3">
      <c r="A108" s="556"/>
      <c r="B108" s="594" t="s">
        <v>871</v>
      </c>
      <c r="C108" s="594"/>
      <c r="D108" s="666"/>
      <c r="E108" s="666"/>
      <c r="F108" s="666"/>
      <c r="G108" s="666"/>
      <c r="H108" s="666"/>
      <c r="I108" s="652"/>
      <c r="J108" s="673"/>
      <c r="K108" s="673"/>
      <c r="L108" s="673"/>
      <c r="M108" s="406"/>
      <c r="N108" s="632"/>
    </row>
    <row r="109" spans="1:14" ht="15" customHeight="1" outlineLevel="2" x14ac:dyDescent="0.25">
      <c r="A109" s="554" t="s">
        <v>388</v>
      </c>
      <c r="B109" s="563" t="s">
        <v>385</v>
      </c>
      <c r="C109" s="563"/>
      <c r="D109" s="660" t="s">
        <v>1212</v>
      </c>
      <c r="E109" s="661"/>
      <c r="F109" s="661"/>
      <c r="G109" s="661"/>
      <c r="H109" s="662"/>
      <c r="I109" s="585" t="b">
        <v>0</v>
      </c>
      <c r="J109" s="586" t="b">
        <v>0</v>
      </c>
      <c r="K109" s="586" t="b">
        <v>1</v>
      </c>
      <c r="L109" s="586" t="b">
        <v>0</v>
      </c>
      <c r="M109" s="405"/>
      <c r="N109" s="606" t="s">
        <v>10</v>
      </c>
    </row>
    <row r="110" spans="1:14" ht="152.25" customHeight="1" outlineLevel="2" thickBot="1" x14ac:dyDescent="0.3">
      <c r="A110" s="636"/>
      <c r="B110" s="657" t="s">
        <v>557</v>
      </c>
      <c r="C110" s="657"/>
      <c r="D110" s="653"/>
      <c r="E110" s="654"/>
      <c r="F110" s="654"/>
      <c r="G110" s="654"/>
      <c r="H110" s="655"/>
      <c r="I110" s="586"/>
      <c r="J110" s="735"/>
      <c r="K110" s="735"/>
      <c r="L110" s="735"/>
      <c r="M110" s="405"/>
      <c r="N110" s="574"/>
    </row>
    <row r="111" spans="1:14" ht="15" customHeight="1" outlineLevel="2" x14ac:dyDescent="0.25">
      <c r="A111" s="554" t="s">
        <v>390</v>
      </c>
      <c r="B111" s="563" t="s">
        <v>386</v>
      </c>
      <c r="C111" s="563"/>
      <c r="D111" s="57">
        <v>2009</v>
      </c>
      <c r="E111" s="57">
        <v>2010</v>
      </c>
      <c r="F111" s="57">
        <v>2011</v>
      </c>
      <c r="G111" s="57">
        <v>2012</v>
      </c>
      <c r="H111" s="57">
        <v>2013</v>
      </c>
      <c r="I111" s="57">
        <v>2014</v>
      </c>
      <c r="J111" s="57">
        <v>2015</v>
      </c>
      <c r="K111" s="57">
        <v>2016</v>
      </c>
      <c r="L111" s="57">
        <v>2017</v>
      </c>
      <c r="M111" s="376">
        <v>2018</v>
      </c>
      <c r="N111" s="606" t="s">
        <v>867</v>
      </c>
    </row>
    <row r="112" spans="1:14" ht="34.5" outlineLevel="2" thickBot="1" x14ac:dyDescent="0.3">
      <c r="A112" s="555"/>
      <c r="B112" s="64" t="s">
        <v>475</v>
      </c>
      <c r="C112" s="59" t="s">
        <v>679</v>
      </c>
      <c r="D112" s="109"/>
      <c r="E112" s="109"/>
      <c r="F112" s="109"/>
      <c r="G112" s="343"/>
      <c r="H112" s="344">
        <v>9</v>
      </c>
      <c r="I112" s="344">
        <v>19</v>
      </c>
      <c r="J112" s="344">
        <v>13</v>
      </c>
      <c r="K112" s="344">
        <v>26</v>
      </c>
      <c r="L112" s="491">
        <v>5</v>
      </c>
      <c r="M112" s="408">
        <v>17</v>
      </c>
      <c r="N112" s="631"/>
    </row>
    <row r="113" spans="1:14" ht="109.5" customHeight="1" outlineLevel="2" thickBot="1" x14ac:dyDescent="0.3">
      <c r="A113" s="556"/>
      <c r="B113" s="594" t="s">
        <v>556</v>
      </c>
      <c r="C113" s="594"/>
      <c r="D113" s="666" t="s">
        <v>1213</v>
      </c>
      <c r="E113" s="666"/>
      <c r="F113" s="666"/>
      <c r="G113" s="666"/>
      <c r="H113" s="666"/>
      <c r="I113" s="106" t="b">
        <v>0</v>
      </c>
      <c r="J113" s="106" t="b">
        <v>0</v>
      </c>
      <c r="K113" s="106" t="b">
        <v>0</v>
      </c>
      <c r="L113" s="106" t="b">
        <v>1</v>
      </c>
      <c r="M113" s="404"/>
      <c r="N113" s="107" t="s">
        <v>10</v>
      </c>
    </row>
    <row r="114" spans="1:14" s="56" customFormat="1" ht="15.75" customHeight="1" outlineLevel="2" x14ac:dyDescent="0.2">
      <c r="A114" s="783" t="s">
        <v>879</v>
      </c>
      <c r="B114" s="784"/>
      <c r="C114" s="785"/>
      <c r="D114" s="780" t="s">
        <v>745</v>
      </c>
      <c r="E114" s="781"/>
      <c r="F114" s="781"/>
      <c r="G114" s="781"/>
      <c r="H114" s="782"/>
      <c r="I114" s="616">
        <f>'7 Raport_hinnangud'!D19</f>
        <v>2</v>
      </c>
      <c r="J114" s="617"/>
      <c r="K114" s="617"/>
      <c r="L114" s="618"/>
      <c r="M114" s="373"/>
      <c r="N114" s="552" t="s">
        <v>10</v>
      </c>
    </row>
    <row r="115" spans="1:14" s="56" customFormat="1" ht="26.25" customHeight="1" outlineLevel="2" x14ac:dyDescent="0.2">
      <c r="A115" s="566" t="str">
        <f>$A$72</f>
        <v>Palun sisestage siia kokkuvõttev hinnang selle alaeesmärgi täitmise kohta, sh võttes indikaatoritele antud hinnangutest kokku need teemad, mis antud KOV-i jaoks kõige olulisemad on. Samuti tooge välja kuni 3 KOV-i tugevust ja nõrkust antud alaeesmärgi osas.</v>
      </c>
      <c r="B115" s="567"/>
      <c r="C115" s="570" t="str">
        <f>C72</f>
        <v>KOKKUVÕTTEV HINNANG ALAEESMÄRGI TÄITMISE KOHTA</v>
      </c>
      <c r="D115" s="571" t="str">
        <f>$C$72</f>
        <v>KOKKUVÕTTEV HINNANG ALAEESMÄRGI TÄITMISE KOHTA</v>
      </c>
      <c r="E115" s="571"/>
      <c r="F115" s="572"/>
      <c r="G115" s="590" t="s">
        <v>1080</v>
      </c>
      <c r="H115" s="591"/>
      <c r="I115" s="592"/>
      <c r="J115" s="608" t="s">
        <v>1081</v>
      </c>
      <c r="K115" s="609"/>
      <c r="L115" s="610"/>
      <c r="M115" s="402"/>
      <c r="N115" s="552"/>
    </row>
    <row r="116" spans="1:14" ht="57.6" customHeight="1" outlineLevel="2" thickBot="1" x14ac:dyDescent="0.3">
      <c r="A116" s="568"/>
      <c r="B116" s="569"/>
      <c r="C116" s="643" t="s">
        <v>1233</v>
      </c>
      <c r="D116" s="644"/>
      <c r="E116" s="644"/>
      <c r="F116" s="645"/>
      <c r="G116" s="611" t="s">
        <v>1214</v>
      </c>
      <c r="H116" s="612"/>
      <c r="I116" s="613"/>
      <c r="J116" s="611" t="s">
        <v>1215</v>
      </c>
      <c r="K116" s="612"/>
      <c r="L116" s="613"/>
      <c r="M116" s="408"/>
      <c r="N116" s="553"/>
    </row>
    <row r="117" spans="1:14" ht="16.5" thickBot="1" x14ac:dyDescent="0.3">
      <c r="A117" s="622" t="s">
        <v>721</v>
      </c>
      <c r="B117" s="623"/>
      <c r="C117" s="623"/>
      <c r="D117" s="623"/>
      <c r="E117" s="623"/>
      <c r="F117" s="623"/>
      <c r="G117" s="623"/>
      <c r="H117" s="623"/>
      <c r="I117" s="623"/>
      <c r="J117" s="623"/>
      <c r="K117" s="623"/>
      <c r="L117" s="623"/>
      <c r="M117" s="624"/>
      <c r="N117" s="625"/>
    </row>
    <row r="118" spans="1:14" ht="16.5" outlineLevel="1" thickBot="1" x14ac:dyDescent="0.3">
      <c r="A118" s="558" t="s">
        <v>898</v>
      </c>
      <c r="B118" s="559"/>
      <c r="C118" s="559"/>
      <c r="D118" s="559"/>
      <c r="E118" s="559"/>
      <c r="F118" s="559"/>
      <c r="G118" s="559"/>
      <c r="H118" s="559"/>
      <c r="I118" s="559"/>
      <c r="J118" s="559"/>
      <c r="K118" s="559"/>
      <c r="L118" s="559"/>
      <c r="M118" s="560"/>
      <c r="N118" s="561"/>
    </row>
    <row r="119" spans="1:14" ht="15" customHeight="1" outlineLevel="2" x14ac:dyDescent="0.25">
      <c r="A119" s="668" t="s">
        <v>33</v>
      </c>
      <c r="B119" s="93" t="s">
        <v>481</v>
      </c>
      <c r="C119" s="65"/>
      <c r="D119" s="57">
        <v>2009</v>
      </c>
      <c r="E119" s="57">
        <v>2010</v>
      </c>
      <c r="F119" s="57">
        <v>2011</v>
      </c>
      <c r="G119" s="57">
        <v>2012</v>
      </c>
      <c r="H119" s="57">
        <v>2013</v>
      </c>
      <c r="I119" s="57">
        <v>2014</v>
      </c>
      <c r="J119" s="57">
        <v>2015</v>
      </c>
      <c r="K119" s="57">
        <v>2016</v>
      </c>
      <c r="L119" s="57">
        <v>2017</v>
      </c>
      <c r="M119" s="376">
        <v>2018</v>
      </c>
      <c r="N119" s="58" t="s">
        <v>372</v>
      </c>
    </row>
    <row r="120" spans="1:14" ht="15" customHeight="1" outlineLevel="2" x14ac:dyDescent="0.25">
      <c r="A120" s="669"/>
      <c r="B120" s="562" t="s">
        <v>1060</v>
      </c>
      <c r="C120" s="59" t="s">
        <v>976</v>
      </c>
      <c r="D120" s="110"/>
      <c r="E120" s="110"/>
      <c r="F120" s="110"/>
      <c r="G120" s="110"/>
      <c r="H120" s="110"/>
      <c r="I120" s="110"/>
      <c r="J120" s="110"/>
      <c r="K120" s="110"/>
      <c r="L120" s="410"/>
      <c r="M120" s="411"/>
      <c r="N120" s="111" t="s">
        <v>10</v>
      </c>
    </row>
    <row r="121" spans="1:14" ht="15" customHeight="1" outlineLevel="2" x14ac:dyDescent="0.25">
      <c r="A121" s="669"/>
      <c r="B121" s="562"/>
      <c r="C121" s="59" t="s">
        <v>977</v>
      </c>
      <c r="D121" s="345"/>
      <c r="E121" s="345"/>
      <c r="F121" s="345"/>
      <c r="G121" s="345"/>
      <c r="H121" s="345"/>
      <c r="I121" s="345"/>
      <c r="J121" s="345"/>
      <c r="K121" s="345"/>
      <c r="L121" s="391">
        <v>487</v>
      </c>
      <c r="M121" s="411">
        <v>497</v>
      </c>
      <c r="N121" s="564" t="s">
        <v>1024</v>
      </c>
    </row>
    <row r="122" spans="1:14" ht="15" customHeight="1" outlineLevel="2" x14ac:dyDescent="0.25">
      <c r="A122" s="669"/>
      <c r="B122" s="562"/>
      <c r="C122" s="59" t="s">
        <v>432</v>
      </c>
      <c r="D122" s="345"/>
      <c r="E122" s="346"/>
      <c r="F122" s="347"/>
      <c r="G122" s="345"/>
      <c r="H122" s="345"/>
      <c r="I122" s="345"/>
      <c r="J122" s="345"/>
      <c r="K122" s="345"/>
      <c r="L122" s="24">
        <v>341</v>
      </c>
      <c r="M122" s="411">
        <v>335</v>
      </c>
      <c r="N122" s="565"/>
    </row>
    <row r="123" spans="1:14" ht="15" customHeight="1" outlineLevel="2" x14ac:dyDescent="0.25">
      <c r="A123" s="669"/>
      <c r="B123" s="562"/>
      <c r="C123" s="59" t="s">
        <v>433</v>
      </c>
      <c r="D123" s="345"/>
      <c r="E123" s="345"/>
      <c r="F123" s="345"/>
      <c r="G123" s="345"/>
      <c r="H123" s="345"/>
      <c r="I123" s="345"/>
      <c r="J123" s="345"/>
      <c r="K123" s="348"/>
      <c r="L123" s="24">
        <v>324</v>
      </c>
      <c r="M123" s="411">
        <v>295</v>
      </c>
      <c r="N123" s="565"/>
    </row>
    <row r="124" spans="1:14" ht="15" customHeight="1" outlineLevel="2" x14ac:dyDescent="0.25">
      <c r="A124" s="669"/>
      <c r="B124" s="562"/>
      <c r="C124" s="59" t="s">
        <v>434</v>
      </c>
      <c r="D124" s="345"/>
      <c r="E124" s="345"/>
      <c r="F124" s="345"/>
      <c r="G124" s="345"/>
      <c r="H124" s="345"/>
      <c r="I124" s="345"/>
      <c r="J124" s="345"/>
      <c r="K124" s="345"/>
      <c r="L124" s="24">
        <v>326</v>
      </c>
      <c r="M124" s="411">
        <v>304</v>
      </c>
      <c r="N124" s="565"/>
    </row>
    <row r="125" spans="1:14" ht="15" customHeight="1" outlineLevel="2" x14ac:dyDescent="0.25">
      <c r="A125" s="669"/>
      <c r="B125" s="562" t="s">
        <v>1061</v>
      </c>
      <c r="C125" s="59" t="s">
        <v>976</v>
      </c>
      <c r="D125" s="348"/>
      <c r="E125" s="348"/>
      <c r="F125" s="348"/>
      <c r="G125" s="348"/>
      <c r="H125" s="348"/>
      <c r="I125" s="348"/>
      <c r="J125" s="348"/>
      <c r="K125" s="345"/>
      <c r="L125" s="410"/>
      <c r="M125" s="411"/>
      <c r="N125" s="111" t="s">
        <v>10</v>
      </c>
    </row>
    <row r="126" spans="1:14" ht="15" customHeight="1" outlineLevel="2" x14ac:dyDescent="0.25">
      <c r="A126" s="669"/>
      <c r="B126" s="562"/>
      <c r="C126" s="59" t="s">
        <v>977</v>
      </c>
      <c r="D126" s="304"/>
      <c r="E126" s="304">
        <v>84.2</v>
      </c>
      <c r="F126" s="304">
        <v>77</v>
      </c>
      <c r="G126" s="304">
        <v>88</v>
      </c>
      <c r="H126" s="304">
        <v>92</v>
      </c>
      <c r="I126" s="304">
        <v>93</v>
      </c>
      <c r="J126" s="304">
        <v>91</v>
      </c>
      <c r="K126" s="348">
        <v>96</v>
      </c>
      <c r="L126" s="24">
        <v>99</v>
      </c>
      <c r="M126" s="411">
        <v>95</v>
      </c>
      <c r="N126" s="777" t="s">
        <v>536</v>
      </c>
    </row>
    <row r="127" spans="1:14" ht="15" customHeight="1" outlineLevel="2" x14ac:dyDescent="0.25">
      <c r="A127" s="669"/>
      <c r="B127" s="562"/>
      <c r="C127" s="59" t="s">
        <v>432</v>
      </c>
      <c r="D127" s="304">
        <v>345</v>
      </c>
      <c r="E127" s="304">
        <v>325</v>
      </c>
      <c r="F127" s="304">
        <v>301</v>
      </c>
      <c r="G127" s="304">
        <v>303</v>
      </c>
      <c r="H127" s="304">
        <v>292</v>
      </c>
      <c r="I127" s="304">
        <v>297</v>
      </c>
      <c r="J127" s="304">
        <v>300</v>
      </c>
      <c r="K127" s="304">
        <v>316</v>
      </c>
      <c r="L127" s="24">
        <v>311</v>
      </c>
      <c r="M127" s="411">
        <v>335</v>
      </c>
      <c r="N127" s="778"/>
    </row>
    <row r="128" spans="1:14" ht="15" customHeight="1" outlineLevel="2" x14ac:dyDescent="0.25">
      <c r="A128" s="669"/>
      <c r="B128" s="562"/>
      <c r="C128" s="59" t="s">
        <v>433</v>
      </c>
      <c r="D128" s="304">
        <v>353</v>
      </c>
      <c r="E128" s="304">
        <v>334</v>
      </c>
      <c r="F128" s="304">
        <v>313</v>
      </c>
      <c r="G128" s="304">
        <v>297</v>
      </c>
      <c r="H128" s="304">
        <v>287</v>
      </c>
      <c r="I128" s="304">
        <v>285</v>
      </c>
      <c r="J128" s="304">
        <v>296</v>
      </c>
      <c r="K128" s="304">
        <v>287</v>
      </c>
      <c r="L128" s="24">
        <v>290</v>
      </c>
      <c r="M128" s="411">
        <v>295</v>
      </c>
      <c r="N128" s="778"/>
    </row>
    <row r="129" spans="1:14" ht="15" customHeight="1" outlineLevel="2" x14ac:dyDescent="0.25">
      <c r="A129" s="669"/>
      <c r="B129" s="562"/>
      <c r="C129" s="59" t="s">
        <v>434</v>
      </c>
      <c r="D129" s="304">
        <v>401</v>
      </c>
      <c r="E129" s="304">
        <v>382</v>
      </c>
      <c r="F129" s="304">
        <v>360</v>
      </c>
      <c r="G129" s="304">
        <v>335</v>
      </c>
      <c r="H129" s="304">
        <v>320</v>
      </c>
      <c r="I129" s="304">
        <v>308</v>
      </c>
      <c r="J129" s="304">
        <v>295</v>
      </c>
      <c r="K129" s="304">
        <v>284</v>
      </c>
      <c r="L129" s="24">
        <v>287</v>
      </c>
      <c r="M129" s="411">
        <v>304</v>
      </c>
      <c r="N129" s="778"/>
    </row>
    <row r="130" spans="1:14" ht="43.5" customHeight="1" outlineLevel="2" thickBot="1" x14ac:dyDescent="0.3">
      <c r="A130" s="670"/>
      <c r="B130" s="112" t="s">
        <v>958</v>
      </c>
      <c r="C130" s="62" t="s">
        <v>978</v>
      </c>
      <c r="D130" s="113">
        <f>SUM(D120:D124)/SUM(D125:D129)</f>
        <v>0</v>
      </c>
      <c r="E130" s="113">
        <f t="shared" ref="E130:K130" si="3">SUM(E120:E124)/SUM(E125:E129)</f>
        <v>0</v>
      </c>
      <c r="F130" s="113">
        <f t="shared" si="3"/>
        <v>0</v>
      </c>
      <c r="G130" s="113">
        <f t="shared" si="3"/>
        <v>0</v>
      </c>
      <c r="H130" s="113">
        <f t="shared" si="3"/>
        <v>0</v>
      </c>
      <c r="I130" s="113">
        <f t="shared" si="3"/>
        <v>0</v>
      </c>
      <c r="J130" s="113">
        <f t="shared" si="3"/>
        <v>0</v>
      </c>
      <c r="K130" s="113">
        <f t="shared" si="3"/>
        <v>0</v>
      </c>
      <c r="L130" s="114"/>
      <c r="M130" s="501"/>
      <c r="N130" s="779"/>
    </row>
    <row r="131" spans="1:14" ht="24" customHeight="1" outlineLevel="2" x14ac:dyDescent="0.25">
      <c r="A131" s="626" t="s">
        <v>48</v>
      </c>
      <c r="B131" s="83" t="s">
        <v>559</v>
      </c>
      <c r="C131" s="84" t="s">
        <v>979</v>
      </c>
      <c r="D131" s="115"/>
      <c r="E131" s="115"/>
      <c r="F131" s="115"/>
      <c r="G131" s="115"/>
      <c r="H131" s="115"/>
      <c r="I131" s="115"/>
      <c r="J131" s="115"/>
      <c r="K131" s="115"/>
      <c r="L131" s="115"/>
      <c r="M131" s="411">
        <v>95</v>
      </c>
      <c r="N131" s="573" t="s">
        <v>10</v>
      </c>
    </row>
    <row r="132" spans="1:14" ht="112.5" customHeight="1" outlineLevel="2" thickBot="1" x14ac:dyDescent="0.3">
      <c r="A132" s="636"/>
      <c r="B132" s="657" t="s">
        <v>558</v>
      </c>
      <c r="C132" s="657"/>
      <c r="D132" s="584" t="s">
        <v>1218</v>
      </c>
      <c r="E132" s="584"/>
      <c r="F132" s="584"/>
      <c r="G132" s="584"/>
      <c r="H132" s="584"/>
      <c r="I132" s="103" t="b">
        <v>0</v>
      </c>
      <c r="J132" s="103" t="b">
        <v>1</v>
      </c>
      <c r="K132" s="103" t="b">
        <v>0</v>
      </c>
      <c r="L132" s="103" t="b">
        <v>0</v>
      </c>
      <c r="M132" s="401"/>
      <c r="N132" s="574"/>
    </row>
    <row r="133" spans="1:14" ht="14.25" customHeight="1" outlineLevel="2" x14ac:dyDescent="0.25">
      <c r="A133" s="554" t="s">
        <v>49</v>
      </c>
      <c r="B133" s="563" t="s">
        <v>20</v>
      </c>
      <c r="C133" s="563"/>
      <c r="D133" s="57">
        <v>2009</v>
      </c>
      <c r="E133" s="57">
        <v>2010</v>
      </c>
      <c r="F133" s="57">
        <v>2011</v>
      </c>
      <c r="G133" s="57">
        <v>2012</v>
      </c>
      <c r="H133" s="57">
        <v>2013</v>
      </c>
      <c r="I133" s="57">
        <v>2014</v>
      </c>
      <c r="J133" s="57">
        <v>2015</v>
      </c>
      <c r="K133" s="57">
        <v>2016</v>
      </c>
      <c r="L133" s="57">
        <v>2017</v>
      </c>
      <c r="M133" s="412">
        <v>2018</v>
      </c>
      <c r="N133" s="614" t="s">
        <v>1024</v>
      </c>
    </row>
    <row r="134" spans="1:14" ht="13.5" customHeight="1" outlineLevel="2" x14ac:dyDescent="0.25">
      <c r="A134" s="555"/>
      <c r="B134" s="562" t="s">
        <v>467</v>
      </c>
      <c r="C134" s="59" t="s">
        <v>980</v>
      </c>
      <c r="D134" s="336"/>
      <c r="E134" s="336"/>
      <c r="F134" s="336"/>
      <c r="G134" s="336"/>
      <c r="H134" s="336"/>
      <c r="I134" s="336"/>
      <c r="J134" s="336"/>
      <c r="K134" s="336"/>
      <c r="L134" s="24">
        <v>0</v>
      </c>
      <c r="M134" s="102"/>
      <c r="N134" s="615"/>
    </row>
    <row r="135" spans="1:14" ht="24" customHeight="1" outlineLevel="2" x14ac:dyDescent="0.25">
      <c r="A135" s="555"/>
      <c r="B135" s="562"/>
      <c r="C135" s="59" t="s">
        <v>1025</v>
      </c>
      <c r="D135" s="336"/>
      <c r="E135" s="336"/>
      <c r="F135" s="336"/>
      <c r="G135" s="336"/>
      <c r="H135" s="336"/>
      <c r="I135" s="336"/>
      <c r="J135" s="336"/>
      <c r="K135" s="336"/>
      <c r="L135" s="24">
        <v>101</v>
      </c>
      <c r="M135" s="102"/>
      <c r="N135" s="615"/>
    </row>
    <row r="136" spans="1:14" ht="12.75" customHeight="1" outlineLevel="2" x14ac:dyDescent="0.25">
      <c r="A136" s="555"/>
      <c r="B136" s="562"/>
      <c r="C136" s="59" t="s">
        <v>981</v>
      </c>
      <c r="D136" s="116" t="e">
        <f>D134/(D134+D135)</f>
        <v>#DIV/0!</v>
      </c>
      <c r="E136" s="116" t="e">
        <f t="shared" ref="E136:K136" si="4">E134/(E134+E135)</f>
        <v>#DIV/0!</v>
      </c>
      <c r="F136" s="116" t="e">
        <f t="shared" si="4"/>
        <v>#DIV/0!</v>
      </c>
      <c r="G136" s="116" t="e">
        <f t="shared" si="4"/>
        <v>#DIV/0!</v>
      </c>
      <c r="H136" s="116" t="e">
        <f t="shared" si="4"/>
        <v>#DIV/0!</v>
      </c>
      <c r="I136" s="116" t="e">
        <f t="shared" si="4"/>
        <v>#DIV/0!</v>
      </c>
      <c r="J136" s="116" t="e">
        <f t="shared" si="4"/>
        <v>#DIV/0!</v>
      </c>
      <c r="K136" s="116" t="e">
        <f t="shared" si="4"/>
        <v>#DIV/0!</v>
      </c>
      <c r="L136" s="117"/>
      <c r="M136" s="102"/>
      <c r="N136" s="615"/>
    </row>
    <row r="137" spans="1:14" ht="12.75" customHeight="1" outlineLevel="2" x14ac:dyDescent="0.25">
      <c r="A137" s="555"/>
      <c r="B137" s="562"/>
      <c r="C137" s="59" t="s">
        <v>982</v>
      </c>
      <c r="D137" s="116" t="e">
        <f t="shared" ref="D137:K137" si="5">D135/(D135+D134)</f>
        <v>#DIV/0!</v>
      </c>
      <c r="E137" s="116" t="e">
        <f t="shared" si="5"/>
        <v>#DIV/0!</v>
      </c>
      <c r="F137" s="116" t="e">
        <f t="shared" si="5"/>
        <v>#DIV/0!</v>
      </c>
      <c r="G137" s="116" t="e">
        <f t="shared" si="5"/>
        <v>#DIV/0!</v>
      </c>
      <c r="H137" s="116" t="e">
        <f t="shared" si="5"/>
        <v>#DIV/0!</v>
      </c>
      <c r="I137" s="116" t="e">
        <f t="shared" si="5"/>
        <v>#DIV/0!</v>
      </c>
      <c r="J137" s="116" t="e">
        <f t="shared" si="5"/>
        <v>#DIV/0!</v>
      </c>
      <c r="K137" s="116" t="e">
        <f t="shared" si="5"/>
        <v>#DIV/0!</v>
      </c>
      <c r="L137" s="502">
        <f>SUM(L135*100/L19)</f>
        <v>18.100358422939067</v>
      </c>
      <c r="M137" s="102"/>
      <c r="N137" s="573"/>
    </row>
    <row r="138" spans="1:14" ht="79.5" customHeight="1" outlineLevel="2" thickBot="1" x14ac:dyDescent="0.3">
      <c r="A138" s="556"/>
      <c r="B138" s="594" t="s">
        <v>874</v>
      </c>
      <c r="C138" s="594"/>
      <c r="D138" s="774" t="s">
        <v>1115</v>
      </c>
      <c r="E138" s="775"/>
      <c r="F138" s="775"/>
      <c r="G138" s="775"/>
      <c r="H138" s="776"/>
      <c r="I138" s="118" t="b">
        <v>0</v>
      </c>
      <c r="J138" s="118" t="b">
        <v>1</v>
      </c>
      <c r="K138" s="118" t="b">
        <v>0</v>
      </c>
      <c r="L138" s="106" t="b">
        <v>0</v>
      </c>
      <c r="M138" s="406"/>
      <c r="N138" s="119" t="s">
        <v>10</v>
      </c>
    </row>
    <row r="139" spans="1:14" ht="13.5" customHeight="1" outlineLevel="2" x14ac:dyDescent="0.25">
      <c r="A139" s="554" t="s">
        <v>369</v>
      </c>
      <c r="B139" s="563" t="s">
        <v>404</v>
      </c>
      <c r="C139" s="563"/>
      <c r="D139" s="57">
        <v>2009</v>
      </c>
      <c r="E139" s="57">
        <v>2010</v>
      </c>
      <c r="F139" s="57">
        <v>2011</v>
      </c>
      <c r="G139" s="57">
        <v>2012</v>
      </c>
      <c r="H139" s="57">
        <v>2013</v>
      </c>
      <c r="I139" s="57">
        <v>2014</v>
      </c>
      <c r="J139" s="57">
        <v>2015</v>
      </c>
      <c r="K139" s="57">
        <v>2016</v>
      </c>
      <c r="L139" s="57">
        <v>2017</v>
      </c>
      <c r="M139" s="57">
        <v>2018</v>
      </c>
      <c r="N139" s="614" t="s">
        <v>1024</v>
      </c>
    </row>
    <row r="140" spans="1:14" ht="27" customHeight="1" outlineLevel="2" x14ac:dyDescent="0.25">
      <c r="A140" s="555"/>
      <c r="B140" s="562" t="s">
        <v>1062</v>
      </c>
      <c r="C140" s="59" t="s">
        <v>1026</v>
      </c>
      <c r="D140" s="349"/>
      <c r="E140" s="349"/>
      <c r="F140" s="349"/>
      <c r="G140" s="349"/>
      <c r="H140" s="349"/>
      <c r="I140" s="349"/>
      <c r="J140" s="349"/>
      <c r="K140" s="349"/>
      <c r="L140" s="24">
        <v>1025</v>
      </c>
      <c r="M140" s="102"/>
      <c r="N140" s="615"/>
    </row>
    <row r="141" spans="1:14" ht="20.25" customHeight="1" outlineLevel="2" x14ac:dyDescent="0.25">
      <c r="A141" s="555"/>
      <c r="B141" s="562"/>
      <c r="C141" s="59" t="s">
        <v>984</v>
      </c>
      <c r="D141" s="336"/>
      <c r="E141" s="336"/>
      <c r="F141" s="349"/>
      <c r="G141" s="349"/>
      <c r="H141" s="349"/>
      <c r="I141" s="349"/>
      <c r="J141" s="349"/>
      <c r="K141" s="349"/>
      <c r="L141" s="24">
        <v>914</v>
      </c>
      <c r="M141" s="102"/>
      <c r="N141" s="615"/>
    </row>
    <row r="142" spans="1:14" ht="39.75" customHeight="1" outlineLevel="2" x14ac:dyDescent="0.25">
      <c r="A142" s="555"/>
      <c r="B142" s="562"/>
      <c r="C142" s="59" t="s">
        <v>985</v>
      </c>
      <c r="D142" s="349"/>
      <c r="E142" s="349"/>
      <c r="F142" s="349"/>
      <c r="G142" s="349"/>
      <c r="H142" s="349"/>
      <c r="I142" s="336"/>
      <c r="J142" s="336"/>
      <c r="K142" s="336"/>
      <c r="L142" s="24">
        <v>108</v>
      </c>
      <c r="M142" s="102"/>
      <c r="N142" s="615"/>
    </row>
    <row r="143" spans="1:14" ht="24.75" customHeight="1" outlineLevel="2" x14ac:dyDescent="0.25">
      <c r="A143" s="555"/>
      <c r="B143" s="562"/>
      <c r="C143" s="120" t="s">
        <v>986</v>
      </c>
      <c r="D143" s="121" t="e">
        <f>(D140-D141-D142)/D140</f>
        <v>#DIV/0!</v>
      </c>
      <c r="E143" s="121" t="e">
        <f t="shared" ref="E143:K143" si="6">(E140-E141-E142)/E140</f>
        <v>#DIV/0!</v>
      </c>
      <c r="F143" s="121" t="e">
        <f t="shared" si="6"/>
        <v>#DIV/0!</v>
      </c>
      <c r="G143" s="121" t="e">
        <f t="shared" si="6"/>
        <v>#DIV/0!</v>
      </c>
      <c r="H143" s="121" t="e">
        <f t="shared" si="6"/>
        <v>#DIV/0!</v>
      </c>
      <c r="I143" s="121" t="e">
        <f t="shared" si="6"/>
        <v>#DIV/0!</v>
      </c>
      <c r="J143" s="121" t="e">
        <f t="shared" si="6"/>
        <v>#DIV/0!</v>
      </c>
      <c r="K143" s="121" t="e">
        <f t="shared" si="6"/>
        <v>#DIV/0!</v>
      </c>
      <c r="L143" s="492"/>
      <c r="M143" s="374"/>
      <c r="N143" s="573"/>
    </row>
    <row r="144" spans="1:14" ht="79.5" customHeight="1" outlineLevel="2" thickBot="1" x14ac:dyDescent="0.3">
      <c r="A144" s="556"/>
      <c r="B144" s="594" t="s">
        <v>455</v>
      </c>
      <c r="C144" s="594"/>
      <c r="D144" s="678" t="s">
        <v>1120</v>
      </c>
      <c r="E144" s="679"/>
      <c r="F144" s="679"/>
      <c r="G144" s="679"/>
      <c r="H144" s="680"/>
      <c r="I144" s="106" t="b">
        <v>0</v>
      </c>
      <c r="J144" s="106" t="b">
        <v>1</v>
      </c>
      <c r="K144" s="106" t="b">
        <v>0</v>
      </c>
      <c r="L144" s="106" t="b">
        <v>0</v>
      </c>
      <c r="M144" s="406"/>
      <c r="N144" s="107" t="s">
        <v>10</v>
      </c>
    </row>
    <row r="145" spans="1:14" ht="18.75" customHeight="1" outlineLevel="2" x14ac:dyDescent="0.25">
      <c r="A145" s="554" t="s">
        <v>370</v>
      </c>
      <c r="B145" s="563" t="s">
        <v>497</v>
      </c>
      <c r="C145" s="563"/>
      <c r="D145" s="57">
        <v>2009</v>
      </c>
      <c r="E145" s="57">
        <v>2010</v>
      </c>
      <c r="F145" s="57">
        <v>2011</v>
      </c>
      <c r="G145" s="57">
        <v>2012</v>
      </c>
      <c r="H145" s="57">
        <v>2013</v>
      </c>
      <c r="I145" s="57">
        <v>2014</v>
      </c>
      <c r="J145" s="57">
        <v>2015</v>
      </c>
      <c r="K145" s="57">
        <v>2016</v>
      </c>
      <c r="L145" s="57">
        <v>2017</v>
      </c>
      <c r="M145" s="412">
        <v>2018</v>
      </c>
      <c r="N145" s="551" t="s">
        <v>1024</v>
      </c>
    </row>
    <row r="146" spans="1:14" ht="39" customHeight="1" outlineLevel="2" x14ac:dyDescent="0.25">
      <c r="A146" s="555"/>
      <c r="B146" s="788" t="s">
        <v>560</v>
      </c>
      <c r="C146" s="59" t="s">
        <v>987</v>
      </c>
      <c r="D146" s="330"/>
      <c r="E146" s="330"/>
      <c r="F146" s="330"/>
      <c r="G146" s="330"/>
      <c r="H146" s="330"/>
      <c r="I146" s="330"/>
      <c r="J146" s="330"/>
      <c r="K146" s="330"/>
      <c r="L146" s="30">
        <v>58</v>
      </c>
      <c r="M146" s="330">
        <v>51</v>
      </c>
      <c r="N146" s="552"/>
    </row>
    <row r="147" spans="1:14" ht="39" customHeight="1" outlineLevel="2" x14ac:dyDescent="0.25">
      <c r="A147" s="555"/>
      <c r="B147" s="788"/>
      <c r="C147" s="59" t="s">
        <v>1050</v>
      </c>
      <c r="D147" s="330"/>
      <c r="E147" s="330"/>
      <c r="F147" s="330"/>
      <c r="G147" s="330"/>
      <c r="H147" s="330"/>
      <c r="I147" s="330"/>
      <c r="J147" s="330"/>
      <c r="K147" s="330"/>
      <c r="L147" s="30">
        <v>311</v>
      </c>
      <c r="M147" s="330">
        <v>287</v>
      </c>
      <c r="N147" s="557"/>
    </row>
    <row r="148" spans="1:14" ht="45" customHeight="1" outlineLevel="2" x14ac:dyDescent="0.25">
      <c r="A148" s="555"/>
      <c r="B148" s="562" t="s">
        <v>1102</v>
      </c>
      <c r="C148" s="562"/>
      <c r="D148" s="704" t="s">
        <v>1116</v>
      </c>
      <c r="E148" s="705"/>
      <c r="F148" s="705"/>
      <c r="G148" s="705"/>
      <c r="H148" s="706"/>
      <c r="I148" s="103" t="b">
        <v>0</v>
      </c>
      <c r="J148" s="103" t="b">
        <v>1</v>
      </c>
      <c r="K148" s="103" t="b">
        <v>0</v>
      </c>
      <c r="L148" s="103" t="b">
        <v>0</v>
      </c>
      <c r="M148" s="401"/>
      <c r="N148" s="595" t="s">
        <v>10</v>
      </c>
    </row>
    <row r="149" spans="1:14" ht="45" customHeight="1" outlineLevel="2" thickBot="1" x14ac:dyDescent="0.3">
      <c r="A149" s="556"/>
      <c r="B149" s="594" t="s">
        <v>561</v>
      </c>
      <c r="C149" s="594"/>
      <c r="D149" s="678" t="s">
        <v>1219</v>
      </c>
      <c r="E149" s="679"/>
      <c r="F149" s="679"/>
      <c r="G149" s="679"/>
      <c r="H149" s="680"/>
      <c r="I149" s="106" t="b">
        <v>0</v>
      </c>
      <c r="J149" s="106" t="b">
        <v>1</v>
      </c>
      <c r="K149" s="106" t="b">
        <v>0</v>
      </c>
      <c r="L149" s="106" t="b">
        <v>0</v>
      </c>
      <c r="M149" s="406"/>
      <c r="N149" s="553"/>
    </row>
    <row r="150" spans="1:14" ht="13.5" customHeight="1" outlineLevel="2" x14ac:dyDescent="0.25">
      <c r="A150" s="554" t="s">
        <v>371</v>
      </c>
      <c r="B150" s="563" t="s">
        <v>454</v>
      </c>
      <c r="C150" s="563"/>
      <c r="D150" s="57">
        <v>2009</v>
      </c>
      <c r="E150" s="57">
        <v>2010</v>
      </c>
      <c r="F150" s="57">
        <v>2011</v>
      </c>
      <c r="G150" s="57">
        <v>2012</v>
      </c>
      <c r="H150" s="57">
        <v>2013</v>
      </c>
      <c r="I150" s="57">
        <v>2014</v>
      </c>
      <c r="J150" s="57">
        <v>2015</v>
      </c>
      <c r="K150" s="57">
        <v>2016</v>
      </c>
      <c r="L150" s="57">
        <v>2017</v>
      </c>
      <c r="M150" s="376"/>
      <c r="N150" s="606" t="s">
        <v>10</v>
      </c>
    </row>
    <row r="151" spans="1:14" ht="78.75" outlineLevel="2" x14ac:dyDescent="0.25">
      <c r="A151" s="555"/>
      <c r="B151" s="123" t="s">
        <v>562</v>
      </c>
      <c r="C151" s="59" t="s">
        <v>988</v>
      </c>
      <c r="D151" s="124"/>
      <c r="E151" s="124"/>
      <c r="F151" s="124"/>
      <c r="G151" s="124"/>
      <c r="H151" s="124"/>
      <c r="I151" s="124"/>
      <c r="J151" s="124"/>
      <c r="K151" s="124"/>
      <c r="L151" s="125"/>
      <c r="M151" s="124">
        <v>24</v>
      </c>
      <c r="N151" s="631"/>
    </row>
    <row r="152" spans="1:14" ht="56.25" customHeight="1" outlineLevel="2" thickBot="1" x14ac:dyDescent="0.3">
      <c r="A152" s="556"/>
      <c r="B152" s="594" t="s">
        <v>563</v>
      </c>
      <c r="C152" s="594"/>
      <c r="D152" s="678" t="s">
        <v>1121</v>
      </c>
      <c r="E152" s="679"/>
      <c r="F152" s="679"/>
      <c r="G152" s="679"/>
      <c r="H152" s="680"/>
      <c r="I152" s="103" t="b">
        <v>1</v>
      </c>
      <c r="J152" s="103" t="b">
        <v>0</v>
      </c>
      <c r="K152" s="103" t="b">
        <v>0</v>
      </c>
      <c r="L152" s="103" t="b">
        <v>0</v>
      </c>
      <c r="M152" s="401"/>
      <c r="N152" s="632"/>
    </row>
    <row r="153" spans="1:14" s="56" customFormat="1" ht="22.5" customHeight="1" outlineLevel="2" x14ac:dyDescent="0.2">
      <c r="A153" s="640" t="s">
        <v>880</v>
      </c>
      <c r="B153" s="641"/>
      <c r="C153" s="642"/>
      <c r="D153" s="628" t="s">
        <v>745</v>
      </c>
      <c r="E153" s="629"/>
      <c r="F153" s="629"/>
      <c r="G153" s="629"/>
      <c r="H153" s="630"/>
      <c r="I153" s="587">
        <f>'7 Raport_hinnangud'!D25</f>
        <v>3.2</v>
      </c>
      <c r="J153" s="588"/>
      <c r="K153" s="588"/>
      <c r="L153" s="589"/>
      <c r="M153" s="407"/>
      <c r="N153" s="551" t="s">
        <v>10</v>
      </c>
    </row>
    <row r="154" spans="1:14" s="56" customFormat="1" ht="22.5" customHeight="1" outlineLevel="2" x14ac:dyDescent="0.2">
      <c r="A154" s="566" t="str">
        <f>$A$72</f>
        <v>Palun sisestage siia kokkuvõttev hinnang selle alaeesmärgi täitmise kohta, sh võttes indikaatoritele antud hinnangutest kokku need teemad, mis antud KOV-i jaoks kõige olulisemad on. Samuti tooge välja kuni 3 KOV-i tugevust ja nõrkust antud alaeesmärgi osas.</v>
      </c>
      <c r="B154" s="567"/>
      <c r="C154" s="570" t="str">
        <f>C72</f>
        <v>KOKKUVÕTTEV HINNANG ALAEESMÄRGI TÄITMISE KOHTA</v>
      </c>
      <c r="D154" s="571" t="str">
        <f>$C$72</f>
        <v>KOKKUVÕTTEV HINNANG ALAEESMÄRGI TÄITMISE KOHTA</v>
      </c>
      <c r="E154" s="571"/>
      <c r="F154" s="572"/>
      <c r="G154" s="590" t="s">
        <v>1080</v>
      </c>
      <c r="H154" s="591"/>
      <c r="I154" s="592"/>
      <c r="J154" s="608" t="s">
        <v>1081</v>
      </c>
      <c r="K154" s="609"/>
      <c r="L154" s="610"/>
      <c r="M154" s="402"/>
      <c r="N154" s="552"/>
    </row>
    <row r="155" spans="1:14" ht="51.6" customHeight="1" outlineLevel="2" thickBot="1" x14ac:dyDescent="0.3">
      <c r="A155" s="568"/>
      <c r="B155" s="569"/>
      <c r="C155" s="643" t="s">
        <v>1222</v>
      </c>
      <c r="D155" s="644"/>
      <c r="E155" s="644"/>
      <c r="F155" s="645"/>
      <c r="G155" s="611" t="s">
        <v>1221</v>
      </c>
      <c r="H155" s="612"/>
      <c r="I155" s="613"/>
      <c r="J155" s="611" t="s">
        <v>1220</v>
      </c>
      <c r="K155" s="612"/>
      <c r="L155" s="613"/>
      <c r="M155" s="408"/>
      <c r="N155" s="553"/>
    </row>
    <row r="156" spans="1:14" ht="16.5" outlineLevel="1" thickBot="1" x14ac:dyDescent="0.3">
      <c r="A156" s="622" t="s">
        <v>900</v>
      </c>
      <c r="B156" s="623"/>
      <c r="C156" s="623"/>
      <c r="D156" s="623"/>
      <c r="E156" s="623"/>
      <c r="F156" s="623"/>
      <c r="G156" s="623"/>
      <c r="H156" s="623"/>
      <c r="I156" s="623"/>
      <c r="J156" s="623"/>
      <c r="K156" s="623"/>
      <c r="L156" s="623"/>
      <c r="M156" s="624"/>
      <c r="N156" s="625"/>
    </row>
    <row r="157" spans="1:14" ht="15.75" customHeight="1" outlineLevel="2" x14ac:dyDescent="0.25">
      <c r="A157" s="554" t="s">
        <v>50</v>
      </c>
      <c r="B157" s="563" t="s">
        <v>668</v>
      </c>
      <c r="C157" s="563"/>
      <c r="D157" s="768" t="s">
        <v>1171</v>
      </c>
      <c r="E157" s="769"/>
      <c r="F157" s="769"/>
      <c r="G157" s="769"/>
      <c r="H157" s="770"/>
      <c r="I157" s="585" t="b">
        <v>0</v>
      </c>
      <c r="J157" s="586" t="b">
        <v>1</v>
      </c>
      <c r="K157" s="586" t="b">
        <v>0</v>
      </c>
      <c r="L157" s="586" t="b">
        <v>0</v>
      </c>
      <c r="M157" s="405"/>
      <c r="N157" s="614" t="s">
        <v>495</v>
      </c>
    </row>
    <row r="158" spans="1:14" ht="292.5" customHeight="1" outlineLevel="2" thickBot="1" x14ac:dyDescent="0.3">
      <c r="A158" s="556"/>
      <c r="B158" s="594" t="s">
        <v>669</v>
      </c>
      <c r="C158" s="594"/>
      <c r="D158" s="771"/>
      <c r="E158" s="772"/>
      <c r="F158" s="772"/>
      <c r="G158" s="772"/>
      <c r="H158" s="773"/>
      <c r="I158" s="652"/>
      <c r="J158" s="673"/>
      <c r="K158" s="673"/>
      <c r="L158" s="673"/>
      <c r="M158" s="406"/>
      <c r="N158" s="656"/>
    </row>
    <row r="159" spans="1:14" ht="15.75" customHeight="1" outlineLevel="2" x14ac:dyDescent="0.25">
      <c r="A159" s="554" t="s">
        <v>51</v>
      </c>
      <c r="B159" s="563" t="s">
        <v>670</v>
      </c>
      <c r="C159" s="563"/>
      <c r="D159" s="80">
        <v>2008</v>
      </c>
      <c r="E159" s="80">
        <v>2009</v>
      </c>
      <c r="F159" s="80">
        <v>2010</v>
      </c>
      <c r="G159" s="80">
        <v>2011</v>
      </c>
      <c r="H159" s="80">
        <v>2012</v>
      </c>
      <c r="I159" s="80">
        <v>2013</v>
      </c>
      <c r="J159" s="80">
        <v>2014</v>
      </c>
      <c r="K159" s="80">
        <v>2015</v>
      </c>
      <c r="L159" s="80" t="s">
        <v>589</v>
      </c>
      <c r="M159" s="412"/>
      <c r="N159" s="551" t="s">
        <v>10</v>
      </c>
    </row>
    <row r="160" spans="1:14" ht="42.75" customHeight="1" outlineLevel="2" thickBot="1" x14ac:dyDescent="0.3">
      <c r="A160" s="556"/>
      <c r="B160" s="112" t="s">
        <v>1103</v>
      </c>
      <c r="C160" s="62" t="s">
        <v>989</v>
      </c>
      <c r="D160" s="126"/>
      <c r="E160" s="126"/>
      <c r="F160" s="126"/>
      <c r="G160" s="126"/>
      <c r="H160" s="126"/>
      <c r="I160" s="126"/>
      <c r="J160" s="126"/>
      <c r="K160" s="126"/>
      <c r="L160" s="127"/>
      <c r="M160" s="311"/>
      <c r="N160" s="553"/>
    </row>
    <row r="161" spans="1:14" ht="15.75" customHeight="1" outlineLevel="2" x14ac:dyDescent="0.25">
      <c r="A161" s="747" t="s">
        <v>675</v>
      </c>
      <c r="B161" s="128" t="s">
        <v>674</v>
      </c>
      <c r="C161" s="129"/>
      <c r="D161" s="57">
        <v>2009</v>
      </c>
      <c r="E161" s="57">
        <v>2010</v>
      </c>
      <c r="F161" s="57">
        <v>2011</v>
      </c>
      <c r="G161" s="57">
        <v>2012</v>
      </c>
      <c r="H161" s="57">
        <v>2013</v>
      </c>
      <c r="I161" s="57">
        <v>2014</v>
      </c>
      <c r="J161" s="57">
        <v>2015</v>
      </c>
      <c r="K161" s="57">
        <v>2016</v>
      </c>
      <c r="L161" s="57">
        <v>2017</v>
      </c>
      <c r="M161" s="57">
        <v>2018</v>
      </c>
      <c r="N161" s="581" t="s">
        <v>536</v>
      </c>
    </row>
    <row r="162" spans="1:14" ht="34.5" customHeight="1" outlineLevel="2" x14ac:dyDescent="0.25">
      <c r="A162" s="748"/>
      <c r="B162" s="130" t="s">
        <v>700</v>
      </c>
      <c r="C162" s="131" t="s">
        <v>1027</v>
      </c>
      <c r="D162" s="311"/>
      <c r="E162" s="311"/>
      <c r="F162" s="311"/>
      <c r="G162" s="311"/>
      <c r="H162" s="311"/>
      <c r="I162" s="311"/>
      <c r="J162" s="311"/>
      <c r="K162" s="311"/>
      <c r="L162" s="24">
        <v>3</v>
      </c>
      <c r="M162" s="311">
        <v>2</v>
      </c>
      <c r="N162" s="582"/>
    </row>
    <row r="163" spans="1:14" ht="51.75" customHeight="1" outlineLevel="2" x14ac:dyDescent="0.25">
      <c r="A163" s="748"/>
      <c r="B163" s="132" t="s">
        <v>1105</v>
      </c>
      <c r="C163" s="131" t="s">
        <v>990</v>
      </c>
      <c r="D163" s="108"/>
      <c r="E163" s="108"/>
      <c r="F163" s="108"/>
      <c r="G163" s="351" t="e">
        <f>G15/G162</f>
        <v>#DIV/0!</v>
      </c>
      <c r="H163" s="351" t="e">
        <f>H15/H162</f>
        <v>#DIV/0!</v>
      </c>
      <c r="I163" s="351" t="e">
        <f>I15/I162</f>
        <v>#DIV/0!</v>
      </c>
      <c r="J163" s="351" t="e">
        <f>J15/J162</f>
        <v>#DIV/0!</v>
      </c>
      <c r="K163" s="351" t="e">
        <f>K15/K162</f>
        <v>#DIV/0!</v>
      </c>
      <c r="L163" s="24"/>
      <c r="M163" s="311"/>
      <c r="N163" s="180" t="s">
        <v>10</v>
      </c>
    </row>
    <row r="164" spans="1:14" outlineLevel="2" x14ac:dyDescent="0.25">
      <c r="A164" s="748"/>
      <c r="B164" s="133" t="s">
        <v>701</v>
      </c>
      <c r="C164" s="134" t="s">
        <v>991</v>
      </c>
      <c r="D164" s="108"/>
      <c r="E164" s="108"/>
      <c r="F164" s="108"/>
      <c r="G164" s="340"/>
      <c r="H164" s="348"/>
      <c r="I164" s="110"/>
      <c r="J164" s="110"/>
      <c r="K164" s="110"/>
      <c r="L164" s="79"/>
      <c r="M164" s="311">
        <v>5</v>
      </c>
      <c r="N164" s="574" t="s">
        <v>10</v>
      </c>
    </row>
    <row r="165" spans="1:14" ht="51.75" customHeight="1" outlineLevel="2" thickBot="1" x14ac:dyDescent="0.3">
      <c r="A165" s="749"/>
      <c r="B165" s="135" t="s">
        <v>1104</v>
      </c>
      <c r="C165" s="136" t="s">
        <v>992</v>
      </c>
      <c r="D165" s="114"/>
      <c r="E165" s="114"/>
      <c r="F165" s="114"/>
      <c r="G165" s="350" t="e">
        <f>G15/G164</f>
        <v>#DIV/0!</v>
      </c>
      <c r="H165" s="350" t="e">
        <f>H15/H164</f>
        <v>#DIV/0!</v>
      </c>
      <c r="I165" s="350" t="e">
        <f>I15/I164</f>
        <v>#DIV/0!</v>
      </c>
      <c r="J165" s="350" t="e">
        <f>J15/J164</f>
        <v>#DIV/0!</v>
      </c>
      <c r="K165" s="350" t="e">
        <f>K15/K164</f>
        <v>#DIV/0!</v>
      </c>
      <c r="L165" s="25"/>
      <c r="M165" s="311"/>
      <c r="N165" s="656"/>
    </row>
    <row r="166" spans="1:14" ht="14.25" customHeight="1" outlineLevel="2" x14ac:dyDescent="0.25">
      <c r="A166" s="747" t="s">
        <v>676</v>
      </c>
      <c r="B166" s="563" t="s">
        <v>435</v>
      </c>
      <c r="C166" s="563"/>
      <c r="D166" s="57">
        <v>2009</v>
      </c>
      <c r="E166" s="57">
        <v>2010</v>
      </c>
      <c r="F166" s="57">
        <v>2011</v>
      </c>
      <c r="G166" s="57">
        <v>2012</v>
      </c>
      <c r="H166" s="57">
        <v>2013</v>
      </c>
      <c r="I166" s="57">
        <v>2014</v>
      </c>
      <c r="J166" s="57">
        <v>2015</v>
      </c>
      <c r="K166" s="57">
        <v>2016</v>
      </c>
      <c r="L166" s="57">
        <v>2017</v>
      </c>
      <c r="M166" s="412">
        <v>2018</v>
      </c>
      <c r="N166" s="691" t="s">
        <v>678</v>
      </c>
    </row>
    <row r="167" spans="1:14" ht="14.25" customHeight="1" outlineLevel="2" x14ac:dyDescent="0.25">
      <c r="A167" s="748"/>
      <c r="B167" s="744" t="s">
        <v>565</v>
      </c>
      <c r="C167" s="59" t="s">
        <v>564</v>
      </c>
      <c r="D167" s="108"/>
      <c r="E167" s="108"/>
      <c r="F167" s="108"/>
      <c r="G167" s="108"/>
      <c r="H167" s="110"/>
      <c r="I167" s="110"/>
      <c r="J167" s="110"/>
      <c r="K167" s="110"/>
      <c r="L167" s="24"/>
      <c r="M167" s="110"/>
      <c r="N167" s="692"/>
    </row>
    <row r="168" spans="1:14" ht="33.75" outlineLevel="2" x14ac:dyDescent="0.25">
      <c r="A168" s="748"/>
      <c r="B168" s="745"/>
      <c r="C168" s="131" t="s">
        <v>993</v>
      </c>
      <c r="D168" s="108"/>
      <c r="E168" s="108"/>
      <c r="F168" s="108"/>
      <c r="G168" s="108"/>
      <c r="H168" s="137">
        <f>H167/H15</f>
        <v>0</v>
      </c>
      <c r="I168" s="137">
        <f>I167/I15</f>
        <v>0</v>
      </c>
      <c r="J168" s="137">
        <f>J167/J15</f>
        <v>0</v>
      </c>
      <c r="K168" s="137">
        <f>K167/K15</f>
        <v>0</v>
      </c>
      <c r="L168" s="24"/>
      <c r="M168" s="110"/>
      <c r="N168" s="693"/>
    </row>
    <row r="169" spans="1:14" ht="15.75" customHeight="1" outlineLevel="2" x14ac:dyDescent="0.25">
      <c r="A169" s="748"/>
      <c r="B169" s="745"/>
      <c r="C169" s="138" t="s">
        <v>693</v>
      </c>
      <c r="D169" s="108"/>
      <c r="E169" s="108"/>
      <c r="F169" s="108"/>
      <c r="G169" s="108"/>
      <c r="H169" s="110"/>
      <c r="I169" s="110"/>
      <c r="J169" s="110"/>
      <c r="K169" s="110"/>
      <c r="L169" s="24"/>
      <c r="M169" s="110"/>
      <c r="N169" s="786" t="s">
        <v>10</v>
      </c>
    </row>
    <row r="170" spans="1:14" ht="27" customHeight="1" outlineLevel="2" thickBot="1" x14ac:dyDescent="0.3">
      <c r="A170" s="749"/>
      <c r="B170" s="746"/>
      <c r="C170" s="136" t="s">
        <v>697</v>
      </c>
      <c r="D170" s="114"/>
      <c r="E170" s="114"/>
      <c r="F170" s="114"/>
      <c r="G170" s="114"/>
      <c r="H170" s="139">
        <f>H169/H15</f>
        <v>0</v>
      </c>
      <c r="I170" s="139">
        <f>I169/I15</f>
        <v>0</v>
      </c>
      <c r="J170" s="139">
        <f>J169/J15</f>
        <v>0</v>
      </c>
      <c r="K170" s="139">
        <f>K169/K15</f>
        <v>0</v>
      </c>
      <c r="L170" s="25"/>
      <c r="M170" s="110"/>
      <c r="N170" s="787"/>
    </row>
    <row r="171" spans="1:14" s="56" customFormat="1" ht="18.75" customHeight="1" outlineLevel="2" x14ac:dyDescent="0.2">
      <c r="A171" s="640" t="s">
        <v>881</v>
      </c>
      <c r="B171" s="641"/>
      <c r="C171" s="642"/>
      <c r="D171" s="628" t="s">
        <v>745</v>
      </c>
      <c r="E171" s="629"/>
      <c r="F171" s="629"/>
      <c r="G171" s="629"/>
      <c r="H171" s="630"/>
      <c r="I171" s="587">
        <f>'7 Raport_hinnangud'!D31</f>
        <v>3</v>
      </c>
      <c r="J171" s="588"/>
      <c r="K171" s="588"/>
      <c r="L171" s="589"/>
      <c r="M171" s="407"/>
      <c r="N171" s="551" t="s">
        <v>10</v>
      </c>
    </row>
    <row r="172" spans="1:14" s="56" customFormat="1" ht="25.5" customHeight="1" outlineLevel="2" x14ac:dyDescent="0.2">
      <c r="A172" s="566" t="str">
        <f>$A$72</f>
        <v>Palun sisestage siia kokkuvõttev hinnang selle alaeesmärgi täitmise kohta, sh võttes indikaatoritele antud hinnangutest kokku need teemad, mis antud KOV-i jaoks kõige olulisemad on. Samuti tooge välja kuni 3 KOV-i tugevust ja nõrkust antud alaeesmärgi osas.</v>
      </c>
      <c r="B172" s="567"/>
      <c r="C172" s="570" t="str">
        <f>C72</f>
        <v>KOKKUVÕTTEV HINNANG ALAEESMÄRGI TÄITMISE KOHTA</v>
      </c>
      <c r="D172" s="571" t="str">
        <f>$C$72</f>
        <v>KOKKUVÕTTEV HINNANG ALAEESMÄRGI TÄITMISE KOHTA</v>
      </c>
      <c r="E172" s="571"/>
      <c r="F172" s="572"/>
      <c r="G172" s="590" t="s">
        <v>1080</v>
      </c>
      <c r="H172" s="591"/>
      <c r="I172" s="592"/>
      <c r="J172" s="608" t="s">
        <v>1081</v>
      </c>
      <c r="K172" s="609"/>
      <c r="L172" s="610"/>
      <c r="M172" s="402"/>
      <c r="N172" s="552"/>
    </row>
    <row r="173" spans="1:14" ht="70.5" customHeight="1" outlineLevel="2" thickBot="1" x14ac:dyDescent="0.3">
      <c r="A173" s="568"/>
      <c r="B173" s="569"/>
      <c r="C173" s="643" t="s">
        <v>1236</v>
      </c>
      <c r="D173" s="644"/>
      <c r="E173" s="644"/>
      <c r="F173" s="645"/>
      <c r="G173" s="611" t="s">
        <v>1216</v>
      </c>
      <c r="H173" s="612"/>
      <c r="I173" s="613"/>
      <c r="J173" s="611" t="s">
        <v>1217</v>
      </c>
      <c r="K173" s="612"/>
      <c r="L173" s="613"/>
      <c r="M173" s="408"/>
      <c r="N173" s="553"/>
    </row>
    <row r="174" spans="1:14" ht="17.25" customHeight="1" outlineLevel="1" thickBot="1" x14ac:dyDescent="0.3">
      <c r="A174" s="674" t="s">
        <v>677</v>
      </c>
      <c r="B174" s="675"/>
      <c r="C174" s="675"/>
      <c r="D174" s="675"/>
      <c r="E174" s="675"/>
      <c r="F174" s="675"/>
      <c r="G174" s="675"/>
      <c r="H174" s="675"/>
      <c r="I174" s="675"/>
      <c r="J174" s="675"/>
      <c r="K174" s="675"/>
      <c r="L174" s="675"/>
      <c r="M174" s="676"/>
      <c r="N174" s="677"/>
    </row>
    <row r="175" spans="1:14" ht="15" customHeight="1" outlineLevel="2" x14ac:dyDescent="0.25">
      <c r="A175" s="710" t="s">
        <v>35</v>
      </c>
      <c r="B175" s="667" t="s">
        <v>1</v>
      </c>
      <c r="C175" s="563"/>
      <c r="D175" s="57">
        <v>2009</v>
      </c>
      <c r="E175" s="57">
        <v>2010</v>
      </c>
      <c r="F175" s="57">
        <v>2011</v>
      </c>
      <c r="G175" s="57">
        <v>2012</v>
      </c>
      <c r="H175" s="57">
        <v>2013</v>
      </c>
      <c r="I175" s="57">
        <v>2014</v>
      </c>
      <c r="J175" s="57">
        <v>2015</v>
      </c>
      <c r="K175" s="57">
        <v>2016</v>
      </c>
      <c r="L175" s="57">
        <v>2017</v>
      </c>
      <c r="M175" s="376">
        <v>2018</v>
      </c>
      <c r="N175" s="707" t="s">
        <v>10</v>
      </c>
    </row>
    <row r="176" spans="1:14" ht="38.25" customHeight="1" outlineLevel="2" x14ac:dyDescent="0.25">
      <c r="A176" s="711"/>
      <c r="B176" s="756" t="s">
        <v>733</v>
      </c>
      <c r="C176" s="59" t="s">
        <v>730</v>
      </c>
      <c r="D176" s="140"/>
      <c r="E176" s="140"/>
      <c r="F176" s="140"/>
      <c r="G176" s="140"/>
      <c r="H176" s="140"/>
      <c r="I176" s="140"/>
      <c r="J176" s="140"/>
      <c r="K176" s="140"/>
      <c r="L176" s="24"/>
      <c r="M176" s="140"/>
      <c r="N176" s="708"/>
    </row>
    <row r="177" spans="1:14" ht="25.5" customHeight="1" outlineLevel="2" x14ac:dyDescent="0.25">
      <c r="A177" s="711"/>
      <c r="B177" s="757"/>
      <c r="C177" s="59" t="s">
        <v>731</v>
      </c>
      <c r="D177" s="140"/>
      <c r="E177" s="140"/>
      <c r="F177" s="140"/>
      <c r="G177" s="141"/>
      <c r="H177" s="141"/>
      <c r="I177" s="140"/>
      <c r="J177" s="140"/>
      <c r="K177" s="140"/>
      <c r="L177" s="24"/>
      <c r="M177" s="140"/>
      <c r="N177" s="708"/>
    </row>
    <row r="178" spans="1:14" ht="25.5" customHeight="1" outlineLevel="2" x14ac:dyDescent="0.25">
      <c r="A178" s="711"/>
      <c r="B178" s="758"/>
      <c r="C178" s="59" t="s">
        <v>732</v>
      </c>
      <c r="D178" s="142">
        <f>D176+D177</f>
        <v>0</v>
      </c>
      <c r="E178" s="142">
        <f t="shared" ref="E178:K178" si="7">E176+E177</f>
        <v>0</v>
      </c>
      <c r="F178" s="142">
        <f t="shared" si="7"/>
        <v>0</v>
      </c>
      <c r="G178" s="142">
        <f t="shared" si="7"/>
        <v>0</v>
      </c>
      <c r="H178" s="142">
        <f t="shared" si="7"/>
        <v>0</v>
      </c>
      <c r="I178" s="142">
        <f t="shared" si="7"/>
        <v>0</v>
      </c>
      <c r="J178" s="142">
        <f t="shared" si="7"/>
        <v>0</v>
      </c>
      <c r="K178" s="142">
        <f t="shared" si="7"/>
        <v>0</v>
      </c>
      <c r="L178" s="143"/>
      <c r="M178" s="140"/>
      <c r="N178" s="708"/>
    </row>
    <row r="179" spans="1:14" s="366" customFormat="1" ht="27.75" customHeight="1" outlineLevel="2" x14ac:dyDescent="0.25">
      <c r="A179" s="711"/>
      <c r="B179" s="765" t="s">
        <v>566</v>
      </c>
      <c r="C179" s="365"/>
      <c r="D179" s="762" t="s">
        <v>472</v>
      </c>
      <c r="E179" s="763"/>
      <c r="F179" s="764"/>
      <c r="G179" s="789" t="s">
        <v>473</v>
      </c>
      <c r="H179" s="789"/>
      <c r="I179" s="759" t="s">
        <v>374</v>
      </c>
      <c r="J179" s="760"/>
      <c r="K179" s="760"/>
      <c r="L179" s="761"/>
      <c r="M179" s="371"/>
      <c r="N179" s="708"/>
    </row>
    <row r="180" spans="1:14" ht="45" customHeight="1" outlineLevel="2" x14ac:dyDescent="0.25">
      <c r="A180" s="711"/>
      <c r="B180" s="766"/>
      <c r="C180" s="59" t="s">
        <v>994</v>
      </c>
      <c r="D180" s="704" t="s">
        <v>1223</v>
      </c>
      <c r="E180" s="705"/>
      <c r="F180" s="706"/>
      <c r="G180" s="704" t="s">
        <v>1172</v>
      </c>
      <c r="H180" s="706"/>
      <c r="I180" s="103" t="b">
        <v>1</v>
      </c>
      <c r="J180" s="103" t="b">
        <v>0</v>
      </c>
      <c r="K180" s="103" t="b">
        <v>0</v>
      </c>
      <c r="L180" s="103" t="b">
        <v>0</v>
      </c>
      <c r="M180" s="401"/>
      <c r="N180" s="708"/>
    </row>
    <row r="181" spans="1:14" ht="45" customHeight="1" outlineLevel="2" x14ac:dyDescent="0.25">
      <c r="A181" s="711"/>
      <c r="B181" s="766"/>
      <c r="C181" s="59" t="s">
        <v>995</v>
      </c>
      <c r="D181" s="704" t="s">
        <v>1130</v>
      </c>
      <c r="E181" s="705"/>
      <c r="F181" s="706"/>
      <c r="G181" s="704" t="s">
        <v>1129</v>
      </c>
      <c r="H181" s="706"/>
      <c r="I181" s="103" t="b">
        <v>0</v>
      </c>
      <c r="J181" s="103" t="b">
        <v>0</v>
      </c>
      <c r="K181" s="103" t="b">
        <v>1</v>
      </c>
      <c r="L181" s="103" t="b">
        <v>0</v>
      </c>
      <c r="M181" s="401"/>
      <c r="N181" s="708"/>
    </row>
    <row r="182" spans="1:14" ht="45" customHeight="1" outlineLevel="2" x14ac:dyDescent="0.25">
      <c r="A182" s="711"/>
      <c r="B182" s="766"/>
      <c r="C182" s="59" t="s">
        <v>996</v>
      </c>
      <c r="D182" s="704" t="s">
        <v>1225</v>
      </c>
      <c r="E182" s="705"/>
      <c r="F182" s="706"/>
      <c r="G182" s="704" t="s">
        <v>1226</v>
      </c>
      <c r="H182" s="706"/>
      <c r="I182" s="103" t="b">
        <v>0</v>
      </c>
      <c r="J182" s="103" t="b">
        <v>0</v>
      </c>
      <c r="K182" s="103" t="b">
        <v>1</v>
      </c>
      <c r="L182" s="103" t="b">
        <v>0</v>
      </c>
      <c r="M182" s="401"/>
      <c r="N182" s="708"/>
    </row>
    <row r="183" spans="1:14" ht="45" customHeight="1" outlineLevel="2" x14ac:dyDescent="0.25">
      <c r="A183" s="711"/>
      <c r="B183" s="766"/>
      <c r="C183" s="59" t="s">
        <v>997</v>
      </c>
      <c r="D183" s="704" t="s">
        <v>1228</v>
      </c>
      <c r="E183" s="705"/>
      <c r="F183" s="706"/>
      <c r="G183" s="704" t="s">
        <v>1227</v>
      </c>
      <c r="H183" s="706"/>
      <c r="I183" s="103" t="b">
        <v>0</v>
      </c>
      <c r="J183" s="103" t="b">
        <v>0</v>
      </c>
      <c r="K183" s="103" t="b">
        <v>1</v>
      </c>
      <c r="L183" s="103" t="b">
        <v>0</v>
      </c>
      <c r="M183" s="401"/>
      <c r="N183" s="708"/>
    </row>
    <row r="184" spans="1:14" ht="45" customHeight="1" outlineLevel="2" x14ac:dyDescent="0.25">
      <c r="A184" s="711"/>
      <c r="B184" s="766"/>
      <c r="C184" s="59" t="s">
        <v>998</v>
      </c>
      <c r="D184" s="704" t="s">
        <v>1130</v>
      </c>
      <c r="E184" s="705"/>
      <c r="F184" s="706"/>
      <c r="G184" s="704" t="s">
        <v>1173</v>
      </c>
      <c r="H184" s="706"/>
      <c r="I184" s="103" t="b">
        <v>0</v>
      </c>
      <c r="J184" s="103" t="b">
        <v>1</v>
      </c>
      <c r="K184" s="103" t="b">
        <v>0</v>
      </c>
      <c r="L184" s="103" t="b">
        <v>0</v>
      </c>
      <c r="M184" s="401"/>
      <c r="N184" s="708"/>
    </row>
    <row r="185" spans="1:14" ht="45" customHeight="1" outlineLevel="2" x14ac:dyDescent="0.25">
      <c r="A185" s="711"/>
      <c r="B185" s="766"/>
      <c r="C185" s="59" t="s">
        <v>999</v>
      </c>
      <c r="D185" s="704"/>
      <c r="E185" s="705"/>
      <c r="F185" s="706"/>
      <c r="G185" s="704" t="s">
        <v>1174</v>
      </c>
      <c r="H185" s="706"/>
      <c r="I185" s="103" t="b">
        <v>0</v>
      </c>
      <c r="J185" s="103" t="b">
        <v>1</v>
      </c>
      <c r="K185" s="103" t="b">
        <v>0</v>
      </c>
      <c r="L185" s="103" t="b">
        <v>0</v>
      </c>
      <c r="M185" s="401"/>
      <c r="N185" s="708"/>
    </row>
    <row r="186" spans="1:14" ht="45" customHeight="1" outlineLevel="2" x14ac:dyDescent="0.25">
      <c r="A186" s="711"/>
      <c r="B186" s="766"/>
      <c r="C186" s="59" t="s">
        <v>1000</v>
      </c>
      <c r="D186" s="759" t="s">
        <v>374</v>
      </c>
      <c r="E186" s="760"/>
      <c r="F186" s="761"/>
      <c r="G186" s="704" t="s">
        <v>1131</v>
      </c>
      <c r="H186" s="706"/>
      <c r="I186" s="103" t="b">
        <v>0</v>
      </c>
      <c r="J186" s="103" t="b">
        <v>1</v>
      </c>
      <c r="K186" s="103" t="b">
        <v>0</v>
      </c>
      <c r="L186" s="103" t="b">
        <v>0</v>
      </c>
      <c r="M186" s="401"/>
      <c r="N186" s="708"/>
    </row>
    <row r="187" spans="1:14" ht="45" customHeight="1" outlineLevel="2" thickBot="1" x14ac:dyDescent="0.3">
      <c r="A187" s="712"/>
      <c r="B187" s="767"/>
      <c r="C187" s="62" t="s">
        <v>1001</v>
      </c>
      <c r="D187" s="759" t="s">
        <v>374</v>
      </c>
      <c r="E187" s="760"/>
      <c r="F187" s="761"/>
      <c r="G187" s="678" t="s">
        <v>1224</v>
      </c>
      <c r="H187" s="680"/>
      <c r="I187" s="103" t="b">
        <v>0</v>
      </c>
      <c r="J187" s="103" t="b">
        <v>1</v>
      </c>
      <c r="K187" s="103" t="b">
        <v>0</v>
      </c>
      <c r="L187" s="103" t="b">
        <v>0</v>
      </c>
      <c r="M187" s="106"/>
      <c r="N187" s="709"/>
    </row>
    <row r="188" spans="1:14" ht="14.25" customHeight="1" outlineLevel="2" x14ac:dyDescent="0.25">
      <c r="A188" s="554" t="s">
        <v>436</v>
      </c>
      <c r="B188" s="627" t="s">
        <v>362</v>
      </c>
      <c r="C188" s="627"/>
      <c r="D188" s="57">
        <v>2009</v>
      </c>
      <c r="E188" s="57">
        <v>2010</v>
      </c>
      <c r="F188" s="57">
        <v>2011</v>
      </c>
      <c r="G188" s="57">
        <v>2012</v>
      </c>
      <c r="H188" s="57">
        <v>2013</v>
      </c>
      <c r="I188" s="57">
        <v>2014</v>
      </c>
      <c r="J188" s="57">
        <v>2015</v>
      </c>
      <c r="K188" s="57">
        <v>2016</v>
      </c>
      <c r="L188" s="57">
        <v>2017</v>
      </c>
      <c r="M188" s="382">
        <v>2018</v>
      </c>
      <c r="N188" s="573" t="s">
        <v>10</v>
      </c>
    </row>
    <row r="189" spans="1:14" ht="22.5" outlineLevel="2" x14ac:dyDescent="0.25">
      <c r="A189" s="555"/>
      <c r="B189" s="77" t="s">
        <v>734</v>
      </c>
      <c r="C189" s="59" t="s">
        <v>1002</v>
      </c>
      <c r="D189" s="144"/>
      <c r="E189" s="144"/>
      <c r="F189" s="144"/>
      <c r="G189" s="144"/>
      <c r="H189" s="144"/>
      <c r="I189" s="145"/>
      <c r="J189" s="145"/>
      <c r="K189" s="145">
        <v>309</v>
      </c>
      <c r="L189" s="122">
        <v>297</v>
      </c>
      <c r="M189" s="145">
        <v>297</v>
      </c>
      <c r="N189" s="631"/>
    </row>
    <row r="190" spans="1:14" ht="126.75" customHeight="1" outlineLevel="2" thickBot="1" x14ac:dyDescent="0.3">
      <c r="A190" s="556"/>
      <c r="B190" s="594" t="s">
        <v>567</v>
      </c>
      <c r="C190" s="594"/>
      <c r="D190" s="678" t="s">
        <v>1117</v>
      </c>
      <c r="E190" s="679"/>
      <c r="F190" s="679"/>
      <c r="G190" s="679"/>
      <c r="H190" s="680"/>
      <c r="I190" s="103" t="b">
        <v>0</v>
      </c>
      <c r="J190" s="103" t="b">
        <v>1</v>
      </c>
      <c r="K190" s="103" t="b">
        <v>0</v>
      </c>
      <c r="L190" s="103" t="b">
        <v>0</v>
      </c>
      <c r="M190" s="401"/>
      <c r="N190" s="632"/>
    </row>
    <row r="191" spans="1:14" s="56" customFormat="1" ht="17.25" customHeight="1" outlineLevel="2" x14ac:dyDescent="0.2">
      <c r="A191" s="640" t="s">
        <v>882</v>
      </c>
      <c r="B191" s="641"/>
      <c r="C191" s="642"/>
      <c r="D191" s="628" t="s">
        <v>745</v>
      </c>
      <c r="E191" s="629"/>
      <c r="F191" s="629"/>
      <c r="G191" s="629"/>
      <c r="H191" s="630"/>
      <c r="I191" s="587">
        <f>'7 Raport_hinnangud'!D33</f>
        <v>2.875</v>
      </c>
      <c r="J191" s="588"/>
      <c r="K191" s="588"/>
      <c r="L191" s="589"/>
      <c r="M191" s="407"/>
      <c r="N191" s="551" t="s">
        <v>10</v>
      </c>
    </row>
    <row r="192" spans="1:14" s="56" customFormat="1" ht="25.5" customHeight="1" outlineLevel="2" x14ac:dyDescent="0.2">
      <c r="A192" s="566" t="str">
        <f>$A$72</f>
        <v>Palun sisestage siia kokkuvõttev hinnang selle alaeesmärgi täitmise kohta, sh võttes indikaatoritele antud hinnangutest kokku need teemad, mis antud KOV-i jaoks kõige olulisemad on. Samuti tooge välja kuni 3 KOV-i tugevust ja nõrkust antud alaeesmärgi osas.</v>
      </c>
      <c r="B192" s="567"/>
      <c r="C192" s="570" t="str">
        <f>C72</f>
        <v>KOKKUVÕTTEV HINNANG ALAEESMÄRGI TÄITMISE KOHTA</v>
      </c>
      <c r="D192" s="571" t="str">
        <f>$C$72</f>
        <v>KOKKUVÕTTEV HINNANG ALAEESMÄRGI TÄITMISE KOHTA</v>
      </c>
      <c r="E192" s="571"/>
      <c r="F192" s="572"/>
      <c r="G192" s="590" t="s">
        <v>1080</v>
      </c>
      <c r="H192" s="591"/>
      <c r="I192" s="592"/>
      <c r="J192" s="608" t="s">
        <v>1081</v>
      </c>
      <c r="K192" s="609"/>
      <c r="L192" s="610"/>
      <c r="M192" s="402"/>
      <c r="N192" s="552"/>
    </row>
    <row r="193" spans="1:14" ht="46.5" customHeight="1" outlineLevel="2" thickBot="1" x14ac:dyDescent="0.3">
      <c r="A193" s="568"/>
      <c r="B193" s="569"/>
      <c r="C193" s="643" t="s">
        <v>1230</v>
      </c>
      <c r="D193" s="644"/>
      <c r="E193" s="644"/>
      <c r="F193" s="645"/>
      <c r="G193" s="611" t="s">
        <v>1175</v>
      </c>
      <c r="H193" s="612"/>
      <c r="I193" s="613"/>
      <c r="J193" s="611" t="s">
        <v>1229</v>
      </c>
      <c r="K193" s="612"/>
      <c r="L193" s="613"/>
      <c r="M193" s="408"/>
      <c r="N193" s="553"/>
    </row>
    <row r="194" spans="1:14" ht="16.5" thickBot="1" x14ac:dyDescent="0.3">
      <c r="A194" s="622" t="s">
        <v>447</v>
      </c>
      <c r="B194" s="623"/>
      <c r="C194" s="623"/>
      <c r="D194" s="623"/>
      <c r="E194" s="623"/>
      <c r="F194" s="623"/>
      <c r="G194" s="623"/>
      <c r="H194" s="623"/>
      <c r="I194" s="623"/>
      <c r="J194" s="623"/>
      <c r="K194" s="623"/>
      <c r="L194" s="623"/>
      <c r="M194" s="624"/>
      <c r="N194" s="625"/>
    </row>
    <row r="195" spans="1:14" ht="16.5" outlineLevel="1" thickBot="1" x14ac:dyDescent="0.3">
      <c r="A195" s="622" t="s">
        <v>469</v>
      </c>
      <c r="B195" s="623"/>
      <c r="C195" s="623"/>
      <c r="D195" s="623"/>
      <c r="E195" s="623"/>
      <c r="F195" s="623"/>
      <c r="G195" s="623"/>
      <c r="H195" s="623"/>
      <c r="I195" s="623"/>
      <c r="J195" s="623"/>
      <c r="K195" s="623"/>
      <c r="L195" s="623"/>
      <c r="M195" s="624"/>
      <c r="N195" s="625"/>
    </row>
    <row r="196" spans="1:14" ht="16.5" customHeight="1" outlineLevel="2" x14ac:dyDescent="0.25">
      <c r="A196" s="626" t="s">
        <v>36</v>
      </c>
      <c r="B196" s="627" t="s">
        <v>13</v>
      </c>
      <c r="C196" s="627"/>
      <c r="D196" s="76">
        <v>2009</v>
      </c>
      <c r="E196" s="76">
        <v>2010</v>
      </c>
      <c r="F196" s="76">
        <v>2011</v>
      </c>
      <c r="G196" s="76">
        <v>2012</v>
      </c>
      <c r="H196" s="76">
        <v>2013</v>
      </c>
      <c r="I196" s="76">
        <v>2014</v>
      </c>
      <c r="J196" s="76">
        <v>2015</v>
      </c>
      <c r="K196" s="76">
        <v>2016</v>
      </c>
      <c r="L196" s="76">
        <v>2017</v>
      </c>
      <c r="M196" s="57"/>
      <c r="N196" s="615" t="s">
        <v>531</v>
      </c>
    </row>
    <row r="197" spans="1:14" ht="16.5" customHeight="1" outlineLevel="2" x14ac:dyDescent="0.25">
      <c r="A197" s="626"/>
      <c r="B197" s="702" t="s">
        <v>542</v>
      </c>
      <c r="C197" s="703"/>
      <c r="D197" s="315"/>
      <c r="E197" s="315"/>
      <c r="F197" s="315"/>
      <c r="G197" s="315"/>
      <c r="H197" s="332"/>
      <c r="I197" s="332"/>
      <c r="J197" s="332"/>
      <c r="K197" s="332"/>
      <c r="L197" s="30">
        <v>998</v>
      </c>
      <c r="M197" s="499"/>
      <c r="N197" s="615"/>
    </row>
    <row r="198" spans="1:14" ht="16.5" customHeight="1" outlineLevel="2" x14ac:dyDescent="0.25">
      <c r="A198" s="626"/>
      <c r="B198" s="702" t="s">
        <v>543</v>
      </c>
      <c r="C198" s="703"/>
      <c r="D198" s="146">
        <f t="shared" ref="D198:J198" si="8">D197/D11</f>
        <v>0</v>
      </c>
      <c r="E198" s="146">
        <f t="shared" si="8"/>
        <v>0</v>
      </c>
      <c r="F198" s="146">
        <f t="shared" si="8"/>
        <v>0</v>
      </c>
      <c r="G198" s="146">
        <f t="shared" si="8"/>
        <v>0</v>
      </c>
      <c r="H198" s="146">
        <f t="shared" si="8"/>
        <v>0</v>
      </c>
      <c r="I198" s="147">
        <f t="shared" si="8"/>
        <v>0</v>
      </c>
      <c r="J198" s="147">
        <f t="shared" si="8"/>
        <v>0</v>
      </c>
      <c r="K198" s="147">
        <f>K197/K11</f>
        <v>0</v>
      </c>
      <c r="L198" s="503">
        <f>SUM(L197*100/L11)</f>
        <v>9.1249885709060994</v>
      </c>
      <c r="M198" s="499"/>
      <c r="N198" s="573"/>
    </row>
    <row r="199" spans="1:14" ht="15.75" customHeight="1" outlineLevel="2" x14ac:dyDescent="0.25">
      <c r="A199" s="555"/>
      <c r="B199" s="562" t="s">
        <v>1033</v>
      </c>
      <c r="C199" s="562"/>
      <c r="D199" s="148"/>
      <c r="E199" s="148"/>
      <c r="F199" s="148"/>
      <c r="G199" s="148"/>
      <c r="H199" s="315"/>
      <c r="I199" s="315">
        <v>108.72</v>
      </c>
      <c r="J199" s="315"/>
      <c r="K199" s="315"/>
      <c r="L199" s="493"/>
      <c r="M199" s="499"/>
      <c r="N199" s="574" t="s">
        <v>1032</v>
      </c>
    </row>
    <row r="200" spans="1:14" ht="16.5" customHeight="1" outlineLevel="2" x14ac:dyDescent="0.25">
      <c r="A200" s="555"/>
      <c r="B200" s="562" t="s">
        <v>532</v>
      </c>
      <c r="C200" s="562"/>
      <c r="D200" s="148"/>
      <c r="E200" s="148"/>
      <c r="F200" s="148"/>
      <c r="G200" s="148"/>
      <c r="H200" s="149" t="e">
        <f>H199/H33</f>
        <v>#DIV/0!</v>
      </c>
      <c r="I200" s="150" t="e">
        <f>I199/I33</f>
        <v>#DIV/0!</v>
      </c>
      <c r="J200" s="150" t="e">
        <f>J199/J33</f>
        <v>#DIV/0!</v>
      </c>
      <c r="K200" s="150" t="e">
        <f>K199/K33</f>
        <v>#DIV/0!</v>
      </c>
      <c r="L200" s="30"/>
      <c r="M200" s="499"/>
      <c r="N200" s="573"/>
    </row>
    <row r="201" spans="1:14" ht="48" customHeight="1" outlineLevel="2" x14ac:dyDescent="0.25">
      <c r="A201" s="555"/>
      <c r="B201" s="562" t="s">
        <v>569</v>
      </c>
      <c r="C201" s="562"/>
      <c r="D201" s="704" t="s">
        <v>1122</v>
      </c>
      <c r="E201" s="705"/>
      <c r="F201" s="705"/>
      <c r="G201" s="705"/>
      <c r="H201" s="706"/>
      <c r="I201" s="103" t="b">
        <v>0</v>
      </c>
      <c r="J201" s="103" t="b">
        <v>1</v>
      </c>
      <c r="K201" s="103" t="b">
        <v>0</v>
      </c>
      <c r="L201" s="103" t="b">
        <v>0</v>
      </c>
      <c r="M201" s="405"/>
      <c r="N201" s="631" t="s">
        <v>10</v>
      </c>
    </row>
    <row r="202" spans="1:14" ht="49.5" customHeight="1" outlineLevel="2" x14ac:dyDescent="0.25">
      <c r="A202" s="555"/>
      <c r="B202" s="562" t="s">
        <v>1063</v>
      </c>
      <c r="C202" s="151" t="s">
        <v>1123</v>
      </c>
      <c r="D202" s="704" t="s">
        <v>1176</v>
      </c>
      <c r="E202" s="705"/>
      <c r="F202" s="705"/>
      <c r="G202" s="705"/>
      <c r="H202" s="706"/>
      <c r="I202" s="103" t="b">
        <v>0</v>
      </c>
      <c r="J202" s="103" t="b">
        <v>0</v>
      </c>
      <c r="K202" s="103" t="b">
        <v>1</v>
      </c>
      <c r="L202" s="103" t="b">
        <v>0</v>
      </c>
      <c r="M202" s="401"/>
      <c r="N202" s="631"/>
    </row>
    <row r="203" spans="1:14" ht="49.5" customHeight="1" outlineLevel="2" x14ac:dyDescent="0.25">
      <c r="A203" s="555"/>
      <c r="B203" s="562"/>
      <c r="C203" s="151" t="s">
        <v>1125</v>
      </c>
      <c r="D203" s="704" t="s">
        <v>1126</v>
      </c>
      <c r="E203" s="705"/>
      <c r="F203" s="705"/>
      <c r="G203" s="705"/>
      <c r="H203" s="706"/>
      <c r="I203" s="103" t="b">
        <v>0</v>
      </c>
      <c r="J203" s="103" t="b">
        <v>1</v>
      </c>
      <c r="K203" s="103" t="b">
        <v>0</v>
      </c>
      <c r="L203" s="103" t="b">
        <v>0</v>
      </c>
      <c r="M203" s="401"/>
      <c r="N203" s="631"/>
    </row>
    <row r="204" spans="1:14" ht="49.5" customHeight="1" outlineLevel="2" x14ac:dyDescent="0.25">
      <c r="A204" s="555"/>
      <c r="B204" s="562"/>
      <c r="C204" s="151" t="s">
        <v>1124</v>
      </c>
      <c r="D204" s="704" t="s">
        <v>1192</v>
      </c>
      <c r="E204" s="705"/>
      <c r="F204" s="705"/>
      <c r="G204" s="705"/>
      <c r="H204" s="706"/>
      <c r="I204" s="103" t="b">
        <v>0</v>
      </c>
      <c r="J204" s="103" t="b">
        <v>0</v>
      </c>
      <c r="K204" s="103" t="b">
        <v>1</v>
      </c>
      <c r="L204" s="103" t="b">
        <v>0</v>
      </c>
      <c r="M204" s="401"/>
      <c r="N204" s="631"/>
    </row>
    <row r="205" spans="1:14" ht="49.5" customHeight="1" outlineLevel="2" x14ac:dyDescent="0.25">
      <c r="A205" s="555"/>
      <c r="B205" s="562"/>
      <c r="C205" s="151" t="s">
        <v>522</v>
      </c>
      <c r="D205" s="704"/>
      <c r="E205" s="705"/>
      <c r="F205" s="705"/>
      <c r="G205" s="705"/>
      <c r="H205" s="706"/>
      <c r="I205" s="103" t="b">
        <v>0</v>
      </c>
      <c r="J205" s="103" t="b">
        <v>0</v>
      </c>
      <c r="K205" s="103" t="b">
        <v>0</v>
      </c>
      <c r="L205" s="103" t="b">
        <v>0</v>
      </c>
      <c r="M205" s="401"/>
      <c r="N205" s="631"/>
    </row>
    <row r="206" spans="1:14" ht="49.5" customHeight="1" outlineLevel="2" thickBot="1" x14ac:dyDescent="0.3">
      <c r="A206" s="555"/>
      <c r="B206" s="562"/>
      <c r="C206" s="151" t="s">
        <v>530</v>
      </c>
      <c r="D206" s="678"/>
      <c r="E206" s="679"/>
      <c r="F206" s="679"/>
      <c r="G206" s="679"/>
      <c r="H206" s="680"/>
      <c r="I206" s="103" t="b">
        <v>0</v>
      </c>
      <c r="J206" s="103" t="b">
        <v>0</v>
      </c>
      <c r="K206" s="103" t="b">
        <v>0</v>
      </c>
      <c r="L206" s="103" t="b">
        <v>0</v>
      </c>
      <c r="M206" s="401"/>
      <c r="N206" s="631"/>
    </row>
    <row r="207" spans="1:14" s="56" customFormat="1" ht="16.5" customHeight="1" outlineLevel="2" x14ac:dyDescent="0.2">
      <c r="A207" s="640" t="s">
        <v>883</v>
      </c>
      <c r="B207" s="641"/>
      <c r="C207" s="642"/>
      <c r="D207" s="628" t="s">
        <v>745</v>
      </c>
      <c r="E207" s="629"/>
      <c r="F207" s="629"/>
      <c r="G207" s="629"/>
      <c r="H207" s="630"/>
      <c r="I207" s="587">
        <f>'7 Raport_hinnangud'!D37</f>
        <v>1.6666666666666667</v>
      </c>
      <c r="J207" s="588"/>
      <c r="K207" s="588"/>
      <c r="L207" s="589"/>
      <c r="M207" s="407"/>
      <c r="N207" s="551" t="s">
        <v>10</v>
      </c>
    </row>
    <row r="208" spans="1:14" s="56" customFormat="1" ht="25.5" customHeight="1" outlineLevel="2" x14ac:dyDescent="0.2">
      <c r="A208" s="566" t="str">
        <f>$A$72</f>
        <v>Palun sisestage siia kokkuvõttev hinnang selle alaeesmärgi täitmise kohta, sh võttes indikaatoritele antud hinnangutest kokku need teemad, mis antud KOV-i jaoks kõige olulisemad on. Samuti tooge välja kuni 3 KOV-i tugevust ja nõrkust antud alaeesmärgi osas.</v>
      </c>
      <c r="B208" s="567"/>
      <c r="C208" s="570" t="str">
        <f>C72</f>
        <v>KOKKUVÕTTEV HINNANG ALAEESMÄRGI TÄITMISE KOHTA</v>
      </c>
      <c r="D208" s="571" t="str">
        <f>$C$72</f>
        <v>KOKKUVÕTTEV HINNANG ALAEESMÄRGI TÄITMISE KOHTA</v>
      </c>
      <c r="E208" s="571"/>
      <c r="F208" s="572"/>
      <c r="G208" s="590" t="s">
        <v>1080</v>
      </c>
      <c r="H208" s="591"/>
      <c r="I208" s="592"/>
      <c r="J208" s="608" t="s">
        <v>1081</v>
      </c>
      <c r="K208" s="609"/>
      <c r="L208" s="610"/>
      <c r="M208" s="402"/>
      <c r="N208" s="552"/>
    </row>
    <row r="209" spans="1:14" ht="44.25" customHeight="1" outlineLevel="2" thickBot="1" x14ac:dyDescent="0.3">
      <c r="A209" s="568"/>
      <c r="B209" s="569"/>
      <c r="C209" s="643" t="s">
        <v>1234</v>
      </c>
      <c r="D209" s="644"/>
      <c r="E209" s="644"/>
      <c r="F209" s="645"/>
      <c r="G209" s="611" t="s">
        <v>1178</v>
      </c>
      <c r="H209" s="612"/>
      <c r="I209" s="613"/>
      <c r="J209" s="611" t="s">
        <v>1177</v>
      </c>
      <c r="K209" s="612"/>
      <c r="L209" s="613"/>
      <c r="M209" s="408"/>
      <c r="N209" s="553"/>
    </row>
    <row r="210" spans="1:14" ht="15.75" customHeight="1" outlineLevel="1" thickBot="1" x14ac:dyDescent="0.3">
      <c r="A210" s="622" t="s">
        <v>902</v>
      </c>
      <c r="B210" s="623"/>
      <c r="C210" s="623"/>
      <c r="D210" s="623"/>
      <c r="E210" s="623"/>
      <c r="F210" s="623"/>
      <c r="G210" s="623"/>
      <c r="H210" s="623"/>
      <c r="I210" s="623"/>
      <c r="J210" s="623"/>
      <c r="K210" s="623"/>
      <c r="L210" s="623"/>
      <c r="M210" s="624"/>
      <c r="N210" s="625"/>
    </row>
    <row r="211" spans="1:14" ht="23.25" customHeight="1" outlineLevel="2" x14ac:dyDescent="0.25">
      <c r="A211" s="753" t="s">
        <v>52</v>
      </c>
      <c r="B211" s="752" t="s">
        <v>518</v>
      </c>
      <c r="C211" s="752"/>
      <c r="D211" s="57">
        <v>2009</v>
      </c>
      <c r="E211" s="57">
        <v>2010</v>
      </c>
      <c r="F211" s="57">
        <v>2011</v>
      </c>
      <c r="G211" s="57">
        <v>2012</v>
      </c>
      <c r="H211" s="57">
        <v>2013</v>
      </c>
      <c r="I211" s="57">
        <v>2014</v>
      </c>
      <c r="J211" s="57">
        <v>2015</v>
      </c>
      <c r="K211" s="57">
        <v>2016</v>
      </c>
      <c r="L211" s="57">
        <v>2017</v>
      </c>
      <c r="M211" s="57">
        <v>2018</v>
      </c>
      <c r="N211" s="614" t="s">
        <v>449</v>
      </c>
    </row>
    <row r="212" spans="1:14" ht="42" customHeight="1" outlineLevel="2" x14ac:dyDescent="0.25">
      <c r="A212" s="754"/>
      <c r="B212" s="152" t="s">
        <v>517</v>
      </c>
      <c r="C212" s="153" t="s">
        <v>959</v>
      </c>
      <c r="D212" s="330"/>
      <c r="E212" s="330"/>
      <c r="F212" s="330"/>
      <c r="G212" s="330"/>
      <c r="H212" s="330"/>
      <c r="I212" s="330"/>
      <c r="J212" s="330"/>
      <c r="K212" s="331"/>
      <c r="L212" s="522" t="s">
        <v>1205</v>
      </c>
      <c r="M212" s="102">
        <v>113131</v>
      </c>
      <c r="N212" s="615"/>
    </row>
    <row r="213" spans="1:14" ht="37.5" customHeight="1" outlineLevel="2" x14ac:dyDescent="0.25">
      <c r="A213" s="754"/>
      <c r="B213" s="681" t="s">
        <v>909</v>
      </c>
      <c r="C213" s="153" t="s">
        <v>534</v>
      </c>
      <c r="D213" s="330"/>
      <c r="E213" s="330"/>
      <c r="F213" s="330"/>
      <c r="G213" s="330"/>
      <c r="H213" s="330"/>
      <c r="I213" s="330"/>
      <c r="J213" s="330"/>
      <c r="K213" s="331"/>
      <c r="L213" s="331"/>
      <c r="M213" s="374"/>
      <c r="N213" s="615"/>
    </row>
    <row r="214" spans="1:14" ht="37.5" customHeight="1" outlineLevel="2" x14ac:dyDescent="0.25">
      <c r="A214" s="754"/>
      <c r="B214" s="681"/>
      <c r="C214" s="153" t="s">
        <v>535</v>
      </c>
      <c r="D214" s="330"/>
      <c r="E214" s="330"/>
      <c r="F214" s="330"/>
      <c r="G214" s="330"/>
      <c r="H214" s="330"/>
      <c r="I214" s="330"/>
      <c r="J214" s="330"/>
      <c r="K214" s="331"/>
      <c r="L214" s="331">
        <v>17</v>
      </c>
      <c r="M214" s="102">
        <v>17</v>
      </c>
      <c r="N214" s="573"/>
    </row>
    <row r="215" spans="1:14" ht="139.5" customHeight="1" outlineLevel="2" thickBot="1" x14ac:dyDescent="0.3">
      <c r="A215" s="755"/>
      <c r="B215" s="682" t="s">
        <v>1064</v>
      </c>
      <c r="C215" s="683"/>
      <c r="D215" s="678" t="s">
        <v>1179</v>
      </c>
      <c r="E215" s="679"/>
      <c r="F215" s="679"/>
      <c r="G215" s="679"/>
      <c r="H215" s="680"/>
      <c r="I215" s="103" t="b">
        <v>0</v>
      </c>
      <c r="J215" s="103" t="b">
        <v>1</v>
      </c>
      <c r="K215" s="103" t="b">
        <v>0</v>
      </c>
      <c r="L215" s="103" t="b">
        <v>0</v>
      </c>
      <c r="M215" s="405"/>
      <c r="N215" s="119" t="s">
        <v>10</v>
      </c>
    </row>
    <row r="216" spans="1:14" ht="17.25" customHeight="1" outlineLevel="2" x14ac:dyDescent="0.25">
      <c r="A216" s="554" t="s">
        <v>53</v>
      </c>
      <c r="B216" s="93" t="s">
        <v>364</v>
      </c>
      <c r="C216" s="65"/>
      <c r="D216" s="57">
        <v>2009</v>
      </c>
      <c r="E216" s="57">
        <v>2010</v>
      </c>
      <c r="F216" s="57">
        <v>2011</v>
      </c>
      <c r="G216" s="57">
        <v>2012</v>
      </c>
      <c r="H216" s="57">
        <v>2013</v>
      </c>
      <c r="I216" s="57">
        <v>2014</v>
      </c>
      <c r="J216" s="57">
        <v>2015</v>
      </c>
      <c r="K216" s="57">
        <v>2016</v>
      </c>
      <c r="L216" s="57">
        <v>2017</v>
      </c>
      <c r="M216" s="412">
        <v>2018</v>
      </c>
      <c r="N216" s="691" t="s">
        <v>866</v>
      </c>
    </row>
    <row r="217" spans="1:14" ht="25.5" customHeight="1" outlineLevel="2" x14ac:dyDescent="0.25">
      <c r="A217" s="555"/>
      <c r="B217" s="681" t="s">
        <v>519</v>
      </c>
      <c r="C217" s="154" t="s">
        <v>937</v>
      </c>
      <c r="D217" s="328"/>
      <c r="E217" s="328"/>
      <c r="F217" s="328"/>
      <c r="G217" s="328"/>
      <c r="H217" s="328"/>
      <c r="I217" s="329"/>
      <c r="J217" s="329"/>
      <c r="K217" s="329"/>
      <c r="L217" s="30"/>
      <c r="M217" s="30">
        <v>37</v>
      </c>
      <c r="N217" s="692"/>
    </row>
    <row r="218" spans="1:14" ht="14.25" customHeight="1" outlineLevel="2" x14ac:dyDescent="0.25">
      <c r="A218" s="555"/>
      <c r="B218" s="681"/>
      <c r="C218" s="155" t="s">
        <v>955</v>
      </c>
      <c r="D218" s="330"/>
      <c r="E218" s="330"/>
      <c r="F218" s="330"/>
      <c r="G218" s="330"/>
      <c r="H218" s="330"/>
      <c r="I218" s="330"/>
      <c r="J218" s="330"/>
      <c r="K218" s="330"/>
      <c r="L218" s="30"/>
      <c r="M218" s="30">
        <v>6</v>
      </c>
      <c r="N218" s="692"/>
    </row>
    <row r="219" spans="1:14" ht="14.25" customHeight="1" outlineLevel="2" x14ac:dyDescent="0.25">
      <c r="A219" s="555"/>
      <c r="B219" s="681"/>
      <c r="C219" s="155" t="s">
        <v>940</v>
      </c>
      <c r="D219" s="330"/>
      <c r="E219" s="330"/>
      <c r="F219" s="330"/>
      <c r="G219" s="330"/>
      <c r="H219" s="330"/>
      <c r="I219" s="330"/>
      <c r="J219" s="330"/>
      <c r="K219" s="330"/>
      <c r="L219" s="30"/>
      <c r="M219" s="30">
        <v>0</v>
      </c>
      <c r="N219" s="692"/>
    </row>
    <row r="220" spans="1:14" ht="14.25" customHeight="1" outlineLevel="2" x14ac:dyDescent="0.25">
      <c r="A220" s="555"/>
      <c r="B220" s="681"/>
      <c r="C220" s="155" t="s">
        <v>941</v>
      </c>
      <c r="D220" s="330"/>
      <c r="E220" s="330"/>
      <c r="F220" s="330"/>
      <c r="G220" s="330"/>
      <c r="H220" s="330"/>
      <c r="I220" s="330"/>
      <c r="J220" s="330"/>
      <c r="K220" s="330"/>
      <c r="L220" s="30"/>
      <c r="M220" s="30">
        <v>1</v>
      </c>
      <c r="N220" s="692"/>
    </row>
    <row r="221" spans="1:14" ht="14.25" customHeight="1" outlineLevel="2" x14ac:dyDescent="0.25">
      <c r="A221" s="555"/>
      <c r="B221" s="681"/>
      <c r="C221" s="155" t="s">
        <v>942</v>
      </c>
      <c r="D221" s="330"/>
      <c r="E221" s="330"/>
      <c r="F221" s="330"/>
      <c r="G221" s="330"/>
      <c r="H221" s="330"/>
      <c r="I221" s="330"/>
      <c r="J221" s="330"/>
      <c r="K221" s="330"/>
      <c r="L221" s="30"/>
      <c r="M221" s="30">
        <v>0</v>
      </c>
      <c r="N221" s="692"/>
    </row>
    <row r="222" spans="1:14" ht="14.25" customHeight="1" outlineLevel="2" x14ac:dyDescent="0.25">
      <c r="A222" s="555"/>
      <c r="B222" s="681"/>
      <c r="C222" s="155" t="s">
        <v>943</v>
      </c>
      <c r="D222" s="330"/>
      <c r="E222" s="330"/>
      <c r="F222" s="330"/>
      <c r="G222" s="330"/>
      <c r="H222" s="330"/>
      <c r="I222" s="330"/>
      <c r="J222" s="330"/>
      <c r="K222" s="330"/>
      <c r="L222" s="30"/>
      <c r="M222" s="30">
        <v>13</v>
      </c>
      <c r="N222" s="692"/>
    </row>
    <row r="223" spans="1:14" ht="29.25" customHeight="1" outlineLevel="2" x14ac:dyDescent="0.25">
      <c r="A223" s="555"/>
      <c r="B223" s="681"/>
      <c r="C223" s="155" t="s">
        <v>944</v>
      </c>
      <c r="D223" s="330"/>
      <c r="E223" s="330"/>
      <c r="F223" s="330"/>
      <c r="G223" s="330"/>
      <c r="H223" s="330"/>
      <c r="I223" s="330"/>
      <c r="J223" s="330"/>
      <c r="K223" s="330"/>
      <c r="L223" s="30"/>
      <c r="M223" s="30">
        <v>3</v>
      </c>
      <c r="N223" s="692"/>
    </row>
    <row r="224" spans="1:14" ht="14.25" customHeight="1" outlineLevel="2" x14ac:dyDescent="0.25">
      <c r="A224" s="555"/>
      <c r="B224" s="681"/>
      <c r="C224" s="155" t="s">
        <v>946</v>
      </c>
      <c r="D224" s="330"/>
      <c r="E224" s="330"/>
      <c r="F224" s="330"/>
      <c r="G224" s="330"/>
      <c r="H224" s="330"/>
      <c r="I224" s="330"/>
      <c r="J224" s="330"/>
      <c r="K224" s="330"/>
      <c r="L224" s="30"/>
      <c r="M224" s="30">
        <v>8</v>
      </c>
      <c r="N224" s="692"/>
    </row>
    <row r="225" spans="1:14" ht="14.25" customHeight="1" outlineLevel="2" x14ac:dyDescent="0.25">
      <c r="A225" s="555"/>
      <c r="B225" s="681"/>
      <c r="C225" s="155" t="s">
        <v>945</v>
      </c>
      <c r="D225" s="330"/>
      <c r="E225" s="330"/>
      <c r="F225" s="330"/>
      <c r="G225" s="330"/>
      <c r="H225" s="330"/>
      <c r="I225" s="330"/>
      <c r="J225" s="330"/>
      <c r="K225" s="330"/>
      <c r="L225" s="30"/>
      <c r="M225" s="30">
        <v>5</v>
      </c>
      <c r="N225" s="692"/>
    </row>
    <row r="226" spans="1:14" ht="28.5" customHeight="1" outlineLevel="2" x14ac:dyDescent="0.25">
      <c r="A226" s="555"/>
      <c r="B226" s="681"/>
      <c r="C226" s="154" t="s">
        <v>938</v>
      </c>
      <c r="D226" s="328"/>
      <c r="E226" s="328"/>
      <c r="F226" s="328"/>
      <c r="G226" s="328"/>
      <c r="H226" s="328"/>
      <c r="I226" s="329"/>
      <c r="J226" s="329"/>
      <c r="K226" s="329"/>
      <c r="L226" s="30"/>
      <c r="M226" s="30">
        <v>100</v>
      </c>
      <c r="N226" s="692"/>
    </row>
    <row r="227" spans="1:14" ht="14.25" customHeight="1" outlineLevel="2" x14ac:dyDescent="0.25">
      <c r="A227" s="555"/>
      <c r="B227" s="681"/>
      <c r="C227" s="155" t="s">
        <v>956</v>
      </c>
      <c r="D227" s="330"/>
      <c r="E227" s="330"/>
      <c r="F227" s="330"/>
      <c r="G227" s="330"/>
      <c r="H227" s="330"/>
      <c r="I227" s="330"/>
      <c r="J227" s="330"/>
      <c r="K227" s="330"/>
      <c r="L227" s="30"/>
      <c r="M227" s="30">
        <v>4</v>
      </c>
      <c r="N227" s="692"/>
    </row>
    <row r="228" spans="1:14" ht="14.25" customHeight="1" outlineLevel="2" x14ac:dyDescent="0.25">
      <c r="A228" s="555"/>
      <c r="B228" s="681"/>
      <c r="C228" s="155" t="s">
        <v>948</v>
      </c>
      <c r="D228" s="330"/>
      <c r="E228" s="330"/>
      <c r="F228" s="330"/>
      <c r="G228" s="330"/>
      <c r="H228" s="330"/>
      <c r="I228" s="330"/>
      <c r="J228" s="330"/>
      <c r="K228" s="330"/>
      <c r="L228" s="30"/>
      <c r="M228" s="30">
        <v>11</v>
      </c>
      <c r="N228" s="692"/>
    </row>
    <row r="229" spans="1:14" ht="14.25" customHeight="1" outlineLevel="2" x14ac:dyDescent="0.25">
      <c r="A229" s="555"/>
      <c r="B229" s="681"/>
      <c r="C229" s="155" t="s">
        <v>949</v>
      </c>
      <c r="D229" s="330"/>
      <c r="E229" s="330"/>
      <c r="F229" s="330"/>
      <c r="G229" s="330"/>
      <c r="H229" s="330"/>
      <c r="I229" s="330"/>
      <c r="J229" s="330"/>
      <c r="K229" s="330"/>
      <c r="L229" s="30"/>
      <c r="M229" s="30">
        <v>1</v>
      </c>
      <c r="N229" s="692"/>
    </row>
    <row r="230" spans="1:14" ht="14.25" customHeight="1" outlineLevel="2" x14ac:dyDescent="0.25">
      <c r="A230" s="555"/>
      <c r="B230" s="681"/>
      <c r="C230" s="155" t="s">
        <v>950</v>
      </c>
      <c r="D230" s="330"/>
      <c r="E230" s="330"/>
      <c r="F230" s="330"/>
      <c r="G230" s="330"/>
      <c r="H230" s="330"/>
      <c r="I230" s="330"/>
      <c r="J230" s="330"/>
      <c r="K230" s="330"/>
      <c r="L230" s="368"/>
      <c r="M230" s="368">
        <v>1</v>
      </c>
      <c r="N230" s="692"/>
    </row>
    <row r="231" spans="1:14" ht="14.25" customHeight="1" outlineLevel="2" x14ac:dyDescent="0.25">
      <c r="A231" s="555"/>
      <c r="B231" s="681"/>
      <c r="C231" s="155" t="s">
        <v>951</v>
      </c>
      <c r="D231" s="330"/>
      <c r="E231" s="330"/>
      <c r="F231" s="330"/>
      <c r="G231" s="330"/>
      <c r="H231" s="330"/>
      <c r="I231" s="330"/>
      <c r="J231" s="330"/>
      <c r="K231" s="330"/>
      <c r="L231" s="30"/>
      <c r="M231" s="30">
        <v>27</v>
      </c>
      <c r="N231" s="692"/>
    </row>
    <row r="232" spans="1:14" ht="25.5" customHeight="1" outlineLevel="2" x14ac:dyDescent="0.25">
      <c r="A232" s="555"/>
      <c r="B232" s="681"/>
      <c r="C232" s="155" t="s">
        <v>952</v>
      </c>
      <c r="D232" s="330"/>
      <c r="E232" s="330"/>
      <c r="F232" s="330"/>
      <c r="G232" s="330"/>
      <c r="H232" s="330"/>
      <c r="I232" s="330"/>
      <c r="J232" s="330"/>
      <c r="K232" s="330"/>
      <c r="L232" s="30"/>
      <c r="M232" s="30">
        <v>25</v>
      </c>
      <c r="N232" s="692"/>
    </row>
    <row r="233" spans="1:14" ht="14.25" customHeight="1" outlineLevel="2" x14ac:dyDescent="0.25">
      <c r="A233" s="555"/>
      <c r="B233" s="681"/>
      <c r="C233" s="155" t="s">
        <v>953</v>
      </c>
      <c r="D233" s="330"/>
      <c r="E233" s="330"/>
      <c r="F233" s="330"/>
      <c r="G233" s="330"/>
      <c r="H233" s="330"/>
      <c r="I233" s="330"/>
      <c r="J233" s="330"/>
      <c r="K233" s="330"/>
      <c r="L233" s="30"/>
      <c r="M233" s="30">
        <v>9</v>
      </c>
      <c r="N233" s="692"/>
    </row>
    <row r="234" spans="1:14" ht="14.25" customHeight="1" outlineLevel="2" x14ac:dyDescent="0.25">
      <c r="A234" s="555"/>
      <c r="B234" s="681"/>
      <c r="C234" s="155" t="s">
        <v>954</v>
      </c>
      <c r="D234" s="330"/>
      <c r="E234" s="330"/>
      <c r="F234" s="330"/>
      <c r="G234" s="330"/>
      <c r="H234" s="330"/>
      <c r="I234" s="330"/>
      <c r="J234" s="330"/>
      <c r="K234" s="330"/>
      <c r="L234" s="30"/>
      <c r="M234" s="30">
        <v>22</v>
      </c>
      <c r="N234" s="693"/>
    </row>
    <row r="235" spans="1:14" ht="78" customHeight="1" outlineLevel="2" thickBot="1" x14ac:dyDescent="0.3">
      <c r="A235" s="556"/>
      <c r="B235" s="594" t="s">
        <v>1065</v>
      </c>
      <c r="C235" s="594"/>
      <c r="D235" s="678" t="s">
        <v>1180</v>
      </c>
      <c r="E235" s="679"/>
      <c r="F235" s="679"/>
      <c r="G235" s="679"/>
      <c r="H235" s="680"/>
      <c r="I235" s="106" t="b">
        <v>0</v>
      </c>
      <c r="J235" s="106" t="b">
        <v>0</v>
      </c>
      <c r="K235" s="106" t="b">
        <v>1</v>
      </c>
      <c r="L235" s="106" t="b">
        <v>0</v>
      </c>
      <c r="M235" s="404"/>
      <c r="N235" s="156" t="s">
        <v>10</v>
      </c>
    </row>
    <row r="236" spans="1:14" ht="15" customHeight="1" outlineLevel="2" x14ac:dyDescent="0.25">
      <c r="A236" s="696" t="s">
        <v>54</v>
      </c>
      <c r="B236" s="667" t="s">
        <v>681</v>
      </c>
      <c r="C236" s="563"/>
      <c r="D236" s="57">
        <v>2009</v>
      </c>
      <c r="E236" s="57">
        <v>2010</v>
      </c>
      <c r="F236" s="57">
        <v>2011</v>
      </c>
      <c r="G236" s="57">
        <v>2012</v>
      </c>
      <c r="H236" s="57">
        <v>2013</v>
      </c>
      <c r="I236" s="57">
        <v>2014</v>
      </c>
      <c r="J236" s="57">
        <v>2015</v>
      </c>
      <c r="K236" s="57">
        <v>2016</v>
      </c>
      <c r="L236" s="57">
        <v>2017</v>
      </c>
      <c r="M236" s="57">
        <v>2018</v>
      </c>
      <c r="N236" s="694" t="s">
        <v>867</v>
      </c>
    </row>
    <row r="237" spans="1:14" ht="16.5" customHeight="1" outlineLevel="2" x14ac:dyDescent="0.25">
      <c r="A237" s="697"/>
      <c r="B237" s="689" t="s">
        <v>696</v>
      </c>
      <c r="C237" s="153" t="s">
        <v>683</v>
      </c>
      <c r="D237" s="148"/>
      <c r="E237" s="148"/>
      <c r="F237" s="330"/>
      <c r="G237" s="330"/>
      <c r="H237" s="330">
        <v>3</v>
      </c>
      <c r="I237" s="330">
        <v>8</v>
      </c>
      <c r="J237" s="330">
        <v>2</v>
      </c>
      <c r="K237" s="330">
        <v>4</v>
      </c>
      <c r="L237" s="30">
        <v>10</v>
      </c>
      <c r="M237" s="458">
        <v>8</v>
      </c>
      <c r="N237" s="695"/>
    </row>
    <row r="238" spans="1:14" ht="16.5" customHeight="1" outlineLevel="2" x14ac:dyDescent="0.25">
      <c r="A238" s="697"/>
      <c r="B238" s="690"/>
      <c r="C238" s="154" t="s">
        <v>443</v>
      </c>
      <c r="D238" s="157"/>
      <c r="E238" s="157"/>
      <c r="F238" s="157"/>
      <c r="G238" s="158">
        <f>(G237)/G13*1000</f>
        <v>0</v>
      </c>
      <c r="H238" s="158">
        <f>(H237)/H13*1000</f>
        <v>1.750291715285881</v>
      </c>
      <c r="I238" s="159">
        <f>(I237)/I13*1000</f>
        <v>5.0858232676414499</v>
      </c>
      <c r="J238" s="159">
        <f>(J237)/J13*1000</f>
        <v>1.2626262626262628</v>
      </c>
      <c r="K238" s="159">
        <f>(K237)/K13*1000</f>
        <v>2.3571007660577488</v>
      </c>
      <c r="L238" s="497">
        <f>SUM(L237/L20*1000)</f>
        <v>4.9212598425196852</v>
      </c>
      <c r="M238" s="458"/>
      <c r="N238" s="695"/>
    </row>
    <row r="239" spans="1:14" ht="42.75" customHeight="1" outlineLevel="2" thickBot="1" x14ac:dyDescent="0.3">
      <c r="A239" s="698"/>
      <c r="B239" s="664" t="s">
        <v>570</v>
      </c>
      <c r="C239" s="594"/>
      <c r="D239" s="684" t="s">
        <v>1152</v>
      </c>
      <c r="E239" s="685"/>
      <c r="F239" s="685"/>
      <c r="G239" s="685"/>
      <c r="H239" s="686"/>
      <c r="I239" s="106" t="b">
        <v>0</v>
      </c>
      <c r="J239" s="106" t="b">
        <v>0</v>
      </c>
      <c r="K239" s="106" t="b">
        <v>0</v>
      </c>
      <c r="L239" s="106" t="b">
        <v>1</v>
      </c>
      <c r="M239" s="404"/>
      <c r="N239" s="160" t="s">
        <v>10</v>
      </c>
    </row>
    <row r="240" spans="1:14" ht="13.5" customHeight="1" outlineLevel="2" x14ac:dyDescent="0.25">
      <c r="A240" s="554" t="s">
        <v>55</v>
      </c>
      <c r="B240" s="563" t="s">
        <v>395</v>
      </c>
      <c r="C240" s="563"/>
      <c r="D240" s="57">
        <v>2009</v>
      </c>
      <c r="E240" s="57">
        <v>2010</v>
      </c>
      <c r="F240" s="57">
        <v>2011</v>
      </c>
      <c r="G240" s="57">
        <v>2012</v>
      </c>
      <c r="H240" s="57">
        <v>2013</v>
      </c>
      <c r="I240" s="57">
        <v>2014</v>
      </c>
      <c r="J240" s="57">
        <v>2015</v>
      </c>
      <c r="K240" s="57">
        <v>2016</v>
      </c>
      <c r="L240" s="57">
        <v>2017</v>
      </c>
      <c r="M240" s="376">
        <v>2018</v>
      </c>
      <c r="N240" s="606" t="s">
        <v>10</v>
      </c>
    </row>
    <row r="241" spans="1:14" ht="56.25" outlineLevel="2" x14ac:dyDescent="0.25">
      <c r="A241" s="555"/>
      <c r="B241" s="161" t="s">
        <v>684</v>
      </c>
      <c r="C241" s="59" t="s">
        <v>1003</v>
      </c>
      <c r="D241" s="333"/>
      <c r="E241" s="333"/>
      <c r="F241" s="333"/>
      <c r="G241" s="333"/>
      <c r="H241" s="333"/>
      <c r="I241" s="330"/>
      <c r="J241" s="330"/>
      <c r="K241" s="330"/>
      <c r="L241" s="30"/>
      <c r="M241" s="413"/>
      <c r="N241" s="631"/>
    </row>
    <row r="242" spans="1:14" ht="45" customHeight="1" outlineLevel="2" thickBot="1" x14ac:dyDescent="0.3">
      <c r="A242" s="636"/>
      <c r="B242" s="657" t="s">
        <v>695</v>
      </c>
      <c r="C242" s="657"/>
      <c r="D242" s="646" t="s">
        <v>1153</v>
      </c>
      <c r="E242" s="647"/>
      <c r="F242" s="647"/>
      <c r="G242" s="647"/>
      <c r="H242" s="648"/>
      <c r="I242" s="103" t="b">
        <v>0</v>
      </c>
      <c r="J242" s="103" t="b">
        <v>1</v>
      </c>
      <c r="K242" s="103" t="b">
        <v>0</v>
      </c>
      <c r="L242" s="103" t="b">
        <v>0</v>
      </c>
      <c r="M242" s="401"/>
      <c r="N242" s="574"/>
    </row>
    <row r="243" spans="1:14" ht="17.25" customHeight="1" outlineLevel="2" x14ac:dyDescent="0.25">
      <c r="A243" s="554" t="s">
        <v>69</v>
      </c>
      <c r="B243" s="563" t="s">
        <v>514</v>
      </c>
      <c r="C243" s="563"/>
      <c r="D243" s="57">
        <v>2009</v>
      </c>
      <c r="E243" s="57">
        <v>2010</v>
      </c>
      <c r="F243" s="57">
        <v>2011</v>
      </c>
      <c r="G243" s="57">
        <v>2012</v>
      </c>
      <c r="H243" s="57">
        <v>2013</v>
      </c>
      <c r="I243" s="57">
        <v>2014</v>
      </c>
      <c r="J243" s="57">
        <v>2015</v>
      </c>
      <c r="K243" s="57">
        <v>2016</v>
      </c>
      <c r="L243" s="57">
        <v>2017</v>
      </c>
      <c r="M243" s="376">
        <v>2018</v>
      </c>
      <c r="N243" s="687" t="s">
        <v>867</v>
      </c>
    </row>
    <row r="244" spans="1:14" ht="15" customHeight="1" outlineLevel="2" x14ac:dyDescent="0.25">
      <c r="A244" s="555"/>
      <c r="B244" s="562" t="s">
        <v>1028</v>
      </c>
      <c r="C244" s="59" t="s">
        <v>1004</v>
      </c>
      <c r="D244" s="9">
        <v>219</v>
      </c>
      <c r="E244" s="9">
        <v>194</v>
      </c>
      <c r="F244" s="330">
        <v>186</v>
      </c>
      <c r="G244" s="330">
        <v>262</v>
      </c>
      <c r="H244" s="330">
        <v>141</v>
      </c>
      <c r="I244" s="330">
        <v>130</v>
      </c>
      <c r="J244" s="330">
        <v>88</v>
      </c>
      <c r="K244" s="330">
        <v>99</v>
      </c>
      <c r="L244" s="30">
        <v>62</v>
      </c>
      <c r="M244" s="102">
        <v>59</v>
      </c>
      <c r="N244" s="688"/>
    </row>
    <row r="245" spans="1:14" ht="20.25" customHeight="1" outlineLevel="2" thickBot="1" x14ac:dyDescent="0.3">
      <c r="A245" s="555"/>
      <c r="B245" s="562"/>
      <c r="C245" s="59" t="s">
        <v>1005</v>
      </c>
      <c r="D245" s="9">
        <v>21</v>
      </c>
      <c r="E245" s="9">
        <v>11</v>
      </c>
      <c r="F245" s="333">
        <v>8</v>
      </c>
      <c r="G245" s="333">
        <v>11</v>
      </c>
      <c r="H245" s="333">
        <v>18</v>
      </c>
      <c r="I245" s="330">
        <v>6</v>
      </c>
      <c r="J245" s="330">
        <v>8</v>
      </c>
      <c r="K245" s="330">
        <v>11</v>
      </c>
      <c r="L245" s="30">
        <v>8</v>
      </c>
      <c r="M245" s="406">
        <v>9</v>
      </c>
      <c r="N245" s="688"/>
    </row>
    <row r="246" spans="1:14" ht="25.5" customHeight="1" outlineLevel="2" thickBot="1" x14ac:dyDescent="0.3">
      <c r="A246" s="555"/>
      <c r="B246" s="562"/>
      <c r="C246" s="61" t="s">
        <v>1022</v>
      </c>
      <c r="D246" s="162"/>
      <c r="E246" s="162"/>
      <c r="F246" s="162"/>
      <c r="G246" s="163">
        <f>(G244+G245)/G13*1000</f>
        <v>162.2103386809269</v>
      </c>
      <c r="H246" s="163">
        <f>(H244+H245)/H13*1000</f>
        <v>92.765460910151702</v>
      </c>
      <c r="I246" s="164">
        <f>(I244+I245)/I13*1000</f>
        <v>86.458995549904643</v>
      </c>
      <c r="J246" s="164">
        <f>(J244+J245)/J13*1000</f>
        <v>60.606060606060609</v>
      </c>
      <c r="K246" s="164">
        <f>(K244+K245)/K13*1000</f>
        <v>64.820271066588091</v>
      </c>
      <c r="L246" s="496">
        <f>SUM(L245+L244/L20*1000)</f>
        <v>38.511811023622045</v>
      </c>
      <c r="M246" s="406"/>
      <c r="N246" s="688"/>
    </row>
    <row r="247" spans="1:14" ht="52.5" customHeight="1" outlineLevel="2" thickBot="1" x14ac:dyDescent="0.3">
      <c r="A247" s="556"/>
      <c r="B247" s="594" t="s">
        <v>571</v>
      </c>
      <c r="C247" s="594"/>
      <c r="D247" s="666" t="s">
        <v>1190</v>
      </c>
      <c r="E247" s="666"/>
      <c r="F247" s="666"/>
      <c r="G247" s="666"/>
      <c r="H247" s="666"/>
      <c r="I247" s="106" t="b">
        <v>0</v>
      </c>
      <c r="J247" s="106" t="b">
        <v>0</v>
      </c>
      <c r="K247" s="106" t="b">
        <v>1</v>
      </c>
      <c r="L247" s="106" t="b">
        <v>0</v>
      </c>
      <c r="M247" s="404"/>
      <c r="N247" s="107" t="s">
        <v>10</v>
      </c>
    </row>
    <row r="248" spans="1:14" ht="15" customHeight="1" outlineLevel="2" x14ac:dyDescent="0.25">
      <c r="A248" s="626" t="s">
        <v>392</v>
      </c>
      <c r="B248" s="627" t="s">
        <v>365</v>
      </c>
      <c r="C248" s="627"/>
      <c r="D248" s="653" t="s">
        <v>1191</v>
      </c>
      <c r="E248" s="654"/>
      <c r="F248" s="654"/>
      <c r="G248" s="654"/>
      <c r="H248" s="655"/>
      <c r="I248" s="665" t="b">
        <v>0</v>
      </c>
      <c r="J248" s="665" t="b">
        <v>1</v>
      </c>
      <c r="K248" s="665" t="b">
        <v>0</v>
      </c>
      <c r="L248" s="665"/>
      <c r="M248" s="672"/>
      <c r="N248" s="573" t="s">
        <v>10</v>
      </c>
    </row>
    <row r="249" spans="1:14" ht="63" customHeight="1" outlineLevel="2" thickBot="1" x14ac:dyDescent="0.3">
      <c r="A249" s="556"/>
      <c r="B249" s="594" t="s">
        <v>1066</v>
      </c>
      <c r="C249" s="594"/>
      <c r="D249" s="649"/>
      <c r="E249" s="650"/>
      <c r="F249" s="650"/>
      <c r="G249" s="650"/>
      <c r="H249" s="651"/>
      <c r="I249" s="652"/>
      <c r="J249" s="621"/>
      <c r="K249" s="621"/>
      <c r="L249" s="621"/>
      <c r="M249" s="673"/>
      <c r="N249" s="632"/>
    </row>
    <row r="250" spans="1:14" ht="18" customHeight="1" outlineLevel="2" x14ac:dyDescent="0.25">
      <c r="A250" s="554" t="s">
        <v>456</v>
      </c>
      <c r="B250" s="563" t="s">
        <v>486</v>
      </c>
      <c r="C250" s="563"/>
      <c r="D250" s="646" t="s">
        <v>1181</v>
      </c>
      <c r="E250" s="647"/>
      <c r="F250" s="647"/>
      <c r="G250" s="647"/>
      <c r="H250" s="648"/>
      <c r="I250" s="585" t="b">
        <v>0</v>
      </c>
      <c r="J250" s="585" t="b">
        <v>1</v>
      </c>
      <c r="K250" s="585" t="b">
        <v>0</v>
      </c>
      <c r="L250" s="585" t="b">
        <v>0</v>
      </c>
      <c r="M250" s="672"/>
      <c r="N250" s="606" t="s">
        <v>10</v>
      </c>
    </row>
    <row r="251" spans="1:14" ht="80.25" customHeight="1" outlineLevel="2" thickBot="1" x14ac:dyDescent="0.3">
      <c r="A251" s="556"/>
      <c r="B251" s="594" t="s">
        <v>572</v>
      </c>
      <c r="C251" s="594"/>
      <c r="D251" s="649"/>
      <c r="E251" s="650"/>
      <c r="F251" s="650"/>
      <c r="G251" s="650"/>
      <c r="H251" s="651"/>
      <c r="I251" s="652"/>
      <c r="J251" s="621"/>
      <c r="K251" s="621"/>
      <c r="L251" s="621"/>
      <c r="M251" s="673"/>
      <c r="N251" s="632"/>
    </row>
    <row r="252" spans="1:14" ht="17.25" customHeight="1" outlineLevel="2" x14ac:dyDescent="0.25">
      <c r="A252" s="668" t="s">
        <v>471</v>
      </c>
      <c r="B252" s="563" t="s">
        <v>1097</v>
      </c>
      <c r="C252" s="563"/>
      <c r="D252" s="646" t="s">
        <v>1193</v>
      </c>
      <c r="E252" s="647"/>
      <c r="F252" s="647"/>
      <c r="G252" s="647"/>
      <c r="H252" s="648"/>
      <c r="I252" s="585" t="b">
        <v>0</v>
      </c>
      <c r="J252" s="585" t="b">
        <v>1</v>
      </c>
      <c r="K252" s="585" t="b">
        <v>0</v>
      </c>
      <c r="L252" s="585"/>
      <c r="M252" s="409"/>
      <c r="N252" s="614" t="s">
        <v>10</v>
      </c>
    </row>
    <row r="253" spans="1:14" ht="90.75" customHeight="1" outlineLevel="2" thickBot="1" x14ac:dyDescent="0.3">
      <c r="A253" s="670"/>
      <c r="B253" s="594" t="s">
        <v>1096</v>
      </c>
      <c r="C253" s="594"/>
      <c r="D253" s="649"/>
      <c r="E253" s="650"/>
      <c r="F253" s="650"/>
      <c r="G253" s="650"/>
      <c r="H253" s="651"/>
      <c r="I253" s="652"/>
      <c r="J253" s="621"/>
      <c r="K253" s="621"/>
      <c r="L253" s="621"/>
      <c r="M253" s="405"/>
      <c r="N253" s="656"/>
    </row>
    <row r="254" spans="1:14" ht="17.25" customHeight="1" outlineLevel="2" x14ac:dyDescent="0.25">
      <c r="A254" s="554" t="s">
        <v>476</v>
      </c>
      <c r="B254" s="619" t="s">
        <v>487</v>
      </c>
      <c r="C254" s="620"/>
      <c r="D254" s="646" t="s">
        <v>1194</v>
      </c>
      <c r="E254" s="647"/>
      <c r="F254" s="647"/>
      <c r="G254" s="647"/>
      <c r="H254" s="648"/>
      <c r="I254" s="585" t="b">
        <v>0</v>
      </c>
      <c r="J254" s="585" t="b">
        <v>1</v>
      </c>
      <c r="K254" s="585" t="b">
        <v>0</v>
      </c>
      <c r="L254" s="585" t="b">
        <v>0</v>
      </c>
      <c r="M254" s="672"/>
      <c r="N254" s="606" t="s">
        <v>10</v>
      </c>
    </row>
    <row r="255" spans="1:14" ht="42" customHeight="1" outlineLevel="2" thickBot="1" x14ac:dyDescent="0.3">
      <c r="A255" s="556"/>
      <c r="B255" s="596" t="s">
        <v>470</v>
      </c>
      <c r="C255" s="597"/>
      <c r="D255" s="649"/>
      <c r="E255" s="650"/>
      <c r="F255" s="650"/>
      <c r="G255" s="650"/>
      <c r="H255" s="651"/>
      <c r="I255" s="652"/>
      <c r="J255" s="621"/>
      <c r="K255" s="621"/>
      <c r="L255" s="621"/>
      <c r="M255" s="673"/>
      <c r="N255" s="632"/>
    </row>
    <row r="256" spans="1:14" s="56" customFormat="1" ht="18" customHeight="1" outlineLevel="2" x14ac:dyDescent="0.2">
      <c r="A256" s="640" t="s">
        <v>884</v>
      </c>
      <c r="B256" s="641"/>
      <c r="C256" s="642"/>
      <c r="D256" s="628" t="s">
        <v>745</v>
      </c>
      <c r="E256" s="629"/>
      <c r="F256" s="629"/>
      <c r="G256" s="629"/>
      <c r="H256" s="630"/>
      <c r="I256" s="587">
        <f>'7 Raport_hinnangud'!D39</f>
        <v>2.5555555555555554</v>
      </c>
      <c r="J256" s="588"/>
      <c r="K256" s="588"/>
      <c r="L256" s="589"/>
      <c r="M256" s="407"/>
      <c r="N256" s="551" t="s">
        <v>10</v>
      </c>
    </row>
    <row r="257" spans="1:14" s="56" customFormat="1" ht="23.25" customHeight="1" outlineLevel="2" x14ac:dyDescent="0.2">
      <c r="A257" s="566" t="str">
        <f>$A$72</f>
        <v>Palun sisestage siia kokkuvõttev hinnang selle alaeesmärgi täitmise kohta, sh võttes indikaatoritele antud hinnangutest kokku need teemad, mis antud KOV-i jaoks kõige olulisemad on. Samuti tooge välja kuni 3 KOV-i tugevust ja nõrkust antud alaeesmärgi osas.</v>
      </c>
      <c r="B257" s="567"/>
      <c r="C257" s="570" t="str">
        <f>C72</f>
        <v>KOKKUVÕTTEV HINNANG ALAEESMÄRGI TÄITMISE KOHTA</v>
      </c>
      <c r="D257" s="571" t="str">
        <f>$C$72</f>
        <v>KOKKUVÕTTEV HINNANG ALAEESMÄRGI TÄITMISE KOHTA</v>
      </c>
      <c r="E257" s="571"/>
      <c r="F257" s="572"/>
      <c r="G257" s="590" t="s">
        <v>1080</v>
      </c>
      <c r="H257" s="591"/>
      <c r="I257" s="592"/>
      <c r="J257" s="608" t="s">
        <v>1081</v>
      </c>
      <c r="K257" s="609"/>
      <c r="L257" s="610"/>
      <c r="M257" s="402"/>
      <c r="N257" s="552"/>
    </row>
    <row r="258" spans="1:14" ht="41.25" customHeight="1" outlineLevel="2" thickBot="1" x14ac:dyDescent="0.3">
      <c r="A258" s="568"/>
      <c r="B258" s="569"/>
      <c r="C258" s="643" t="s">
        <v>1235</v>
      </c>
      <c r="D258" s="644"/>
      <c r="E258" s="644"/>
      <c r="F258" s="645"/>
      <c r="G258" s="611" t="s">
        <v>1195</v>
      </c>
      <c r="H258" s="612"/>
      <c r="I258" s="613"/>
      <c r="J258" s="611" t="s">
        <v>1196</v>
      </c>
      <c r="K258" s="612"/>
      <c r="L258" s="613"/>
      <c r="M258" s="408"/>
      <c r="N258" s="553"/>
    </row>
    <row r="259" spans="1:14" ht="16.5" thickBot="1" x14ac:dyDescent="0.3">
      <c r="A259" s="622" t="s">
        <v>444</v>
      </c>
      <c r="B259" s="623"/>
      <c r="C259" s="623"/>
      <c r="D259" s="623"/>
      <c r="E259" s="623"/>
      <c r="F259" s="623"/>
      <c r="G259" s="623"/>
      <c r="H259" s="623"/>
      <c r="I259" s="623"/>
      <c r="J259" s="623"/>
      <c r="K259" s="623"/>
      <c r="L259" s="623"/>
      <c r="M259" s="624"/>
      <c r="N259" s="625"/>
    </row>
    <row r="260" spans="1:14" ht="16.5" outlineLevel="1" thickBot="1" x14ac:dyDescent="0.3">
      <c r="A260" s="558" t="s">
        <v>498</v>
      </c>
      <c r="B260" s="559"/>
      <c r="C260" s="559"/>
      <c r="D260" s="559"/>
      <c r="E260" s="559"/>
      <c r="F260" s="559"/>
      <c r="G260" s="559"/>
      <c r="H260" s="559"/>
      <c r="I260" s="559"/>
      <c r="J260" s="559"/>
      <c r="K260" s="559"/>
      <c r="L260" s="559"/>
      <c r="M260" s="560"/>
      <c r="N260" s="561"/>
    </row>
    <row r="261" spans="1:14" ht="24.75" customHeight="1" outlineLevel="2" x14ac:dyDescent="0.25">
      <c r="A261" s="554" t="s">
        <v>37</v>
      </c>
      <c r="B261" s="563" t="s">
        <v>573</v>
      </c>
      <c r="C261" s="563"/>
      <c r="D261" s="660" t="s">
        <v>1197</v>
      </c>
      <c r="E261" s="661"/>
      <c r="F261" s="661"/>
      <c r="G261" s="661"/>
      <c r="H261" s="662"/>
      <c r="I261" s="585" t="b">
        <v>0</v>
      </c>
      <c r="J261" s="585" t="b">
        <v>0</v>
      </c>
      <c r="K261" s="585" t="b">
        <v>0</v>
      </c>
      <c r="L261" s="585" t="b">
        <v>1</v>
      </c>
      <c r="M261" s="399"/>
      <c r="N261" s="606" t="s">
        <v>10</v>
      </c>
    </row>
    <row r="262" spans="1:14" ht="73.5" customHeight="1" outlineLevel="2" thickBot="1" x14ac:dyDescent="0.3">
      <c r="A262" s="556"/>
      <c r="B262" s="594" t="s">
        <v>574</v>
      </c>
      <c r="C262" s="594"/>
      <c r="D262" s="649"/>
      <c r="E262" s="650"/>
      <c r="F262" s="650"/>
      <c r="G262" s="650"/>
      <c r="H262" s="651"/>
      <c r="I262" s="652"/>
      <c r="J262" s="652"/>
      <c r="K262" s="652"/>
      <c r="L262" s="652"/>
      <c r="M262" s="404"/>
      <c r="N262" s="632"/>
    </row>
    <row r="263" spans="1:14" ht="21.75" customHeight="1" outlineLevel="2" x14ac:dyDescent="0.25">
      <c r="A263" s="554" t="s">
        <v>494</v>
      </c>
      <c r="B263" s="751" t="s">
        <v>575</v>
      </c>
      <c r="C263" s="751"/>
      <c r="D263" s="646" t="s">
        <v>1198</v>
      </c>
      <c r="E263" s="647"/>
      <c r="F263" s="647"/>
      <c r="G263" s="647"/>
      <c r="H263" s="648"/>
      <c r="I263" s="585" t="b">
        <v>0</v>
      </c>
      <c r="J263" s="585" t="b">
        <v>0</v>
      </c>
      <c r="K263" s="585" t="b">
        <v>1</v>
      </c>
      <c r="L263" s="585" t="b">
        <v>0</v>
      </c>
      <c r="M263" s="399"/>
      <c r="N263" s="606" t="s">
        <v>10</v>
      </c>
    </row>
    <row r="264" spans="1:14" ht="33" customHeight="1" outlineLevel="2" thickBot="1" x14ac:dyDescent="0.3">
      <c r="A264" s="556"/>
      <c r="B264" s="594" t="s">
        <v>576</v>
      </c>
      <c r="C264" s="594"/>
      <c r="D264" s="649"/>
      <c r="E264" s="650"/>
      <c r="F264" s="650"/>
      <c r="G264" s="650"/>
      <c r="H264" s="651"/>
      <c r="I264" s="652"/>
      <c r="J264" s="621"/>
      <c r="K264" s="621"/>
      <c r="L264" s="621"/>
      <c r="M264" s="401"/>
      <c r="N264" s="632"/>
    </row>
    <row r="265" spans="1:14" ht="15" customHeight="1" outlineLevel="2" x14ac:dyDescent="0.25">
      <c r="A265" s="554" t="s">
        <v>499</v>
      </c>
      <c r="B265" s="563" t="s">
        <v>445</v>
      </c>
      <c r="C265" s="563"/>
      <c r="D265" s="646" t="s">
        <v>1199</v>
      </c>
      <c r="E265" s="647"/>
      <c r="F265" s="647"/>
      <c r="G265" s="647"/>
      <c r="H265" s="648"/>
      <c r="I265" s="585" t="b">
        <v>0</v>
      </c>
      <c r="J265" s="585" t="b">
        <v>0</v>
      </c>
      <c r="K265" s="585" t="b">
        <v>1</v>
      </c>
      <c r="L265" s="585" t="b">
        <v>0</v>
      </c>
      <c r="M265" s="399"/>
      <c r="N265" s="606" t="s">
        <v>10</v>
      </c>
    </row>
    <row r="266" spans="1:14" ht="134.25" customHeight="1" outlineLevel="2" thickBot="1" x14ac:dyDescent="0.3">
      <c r="A266" s="556"/>
      <c r="B266" s="594" t="s">
        <v>872</v>
      </c>
      <c r="C266" s="594"/>
      <c r="D266" s="649"/>
      <c r="E266" s="650"/>
      <c r="F266" s="650"/>
      <c r="G266" s="650"/>
      <c r="H266" s="651"/>
      <c r="I266" s="652"/>
      <c r="J266" s="621"/>
      <c r="K266" s="621"/>
      <c r="L266" s="621"/>
      <c r="M266" s="401"/>
      <c r="N266" s="632"/>
    </row>
    <row r="267" spans="1:14" s="56" customFormat="1" ht="15.75" customHeight="1" outlineLevel="2" x14ac:dyDescent="0.2">
      <c r="A267" s="640" t="s">
        <v>885</v>
      </c>
      <c r="B267" s="641"/>
      <c r="C267" s="642"/>
      <c r="D267" s="628" t="s">
        <v>745</v>
      </c>
      <c r="E267" s="629"/>
      <c r="F267" s="629"/>
      <c r="G267" s="629"/>
      <c r="H267" s="630"/>
      <c r="I267" s="587">
        <f>'7 Raport_hinnangud'!D50</f>
        <v>1.6666666666666667</v>
      </c>
      <c r="J267" s="588"/>
      <c r="K267" s="588"/>
      <c r="L267" s="589"/>
      <c r="M267" s="407"/>
      <c r="N267" s="551" t="s">
        <v>10</v>
      </c>
    </row>
    <row r="268" spans="1:14" s="56" customFormat="1" ht="25.5" customHeight="1" outlineLevel="2" x14ac:dyDescent="0.2">
      <c r="A268" s="566" t="str">
        <f>$A$72</f>
        <v>Palun sisestage siia kokkuvõttev hinnang selle alaeesmärgi täitmise kohta, sh võttes indikaatoritele antud hinnangutest kokku need teemad, mis antud KOV-i jaoks kõige olulisemad on. Samuti tooge välja kuni 3 KOV-i tugevust ja nõrkust antud alaeesmärgi osas.</v>
      </c>
      <c r="B268" s="567"/>
      <c r="C268" s="570" t="str">
        <f>C72</f>
        <v>KOKKUVÕTTEV HINNANG ALAEESMÄRGI TÄITMISE KOHTA</v>
      </c>
      <c r="D268" s="571" t="str">
        <f>$C$72</f>
        <v>KOKKUVÕTTEV HINNANG ALAEESMÄRGI TÄITMISE KOHTA</v>
      </c>
      <c r="E268" s="571"/>
      <c r="F268" s="572"/>
      <c r="G268" s="590" t="s">
        <v>1080</v>
      </c>
      <c r="H268" s="591"/>
      <c r="I268" s="592"/>
      <c r="J268" s="608" t="s">
        <v>1081</v>
      </c>
      <c r="K268" s="609"/>
      <c r="L268" s="610"/>
      <c r="M268" s="402"/>
      <c r="N268" s="552"/>
    </row>
    <row r="269" spans="1:14" ht="63" customHeight="1" outlineLevel="2" thickBot="1" x14ac:dyDescent="0.3">
      <c r="A269" s="568"/>
      <c r="B269" s="569"/>
      <c r="C269" s="643"/>
      <c r="D269" s="644"/>
      <c r="E269" s="644"/>
      <c r="F269" s="645"/>
      <c r="G269" s="611" t="s">
        <v>744</v>
      </c>
      <c r="H269" s="612"/>
      <c r="I269" s="613"/>
      <c r="J269" s="611" t="s">
        <v>1200</v>
      </c>
      <c r="K269" s="612"/>
      <c r="L269" s="613"/>
      <c r="M269" s="408"/>
      <c r="N269" s="553"/>
    </row>
    <row r="270" spans="1:14" ht="16.5" outlineLevel="1" thickBot="1" x14ac:dyDescent="0.3">
      <c r="A270" s="558" t="s">
        <v>904</v>
      </c>
      <c r="B270" s="559"/>
      <c r="C270" s="559"/>
      <c r="D270" s="559"/>
      <c r="E270" s="559"/>
      <c r="F270" s="559"/>
      <c r="G270" s="559"/>
      <c r="H270" s="559"/>
      <c r="I270" s="559"/>
      <c r="J270" s="559"/>
      <c r="K270" s="559"/>
      <c r="L270" s="559"/>
      <c r="M270" s="560"/>
      <c r="N270" s="561"/>
    </row>
    <row r="271" spans="1:14" ht="17.25" customHeight="1" outlineLevel="2" x14ac:dyDescent="0.25">
      <c r="A271" s="554" t="s">
        <v>38</v>
      </c>
      <c r="B271" s="563" t="s">
        <v>14</v>
      </c>
      <c r="C271" s="563"/>
      <c r="D271" s="646" t="s">
        <v>1132</v>
      </c>
      <c r="E271" s="647"/>
      <c r="F271" s="647"/>
      <c r="G271" s="647"/>
      <c r="H271" s="648"/>
      <c r="I271" s="585" t="b">
        <v>0</v>
      </c>
      <c r="J271" s="585" t="b">
        <v>1</v>
      </c>
      <c r="K271" s="585" t="b">
        <v>0</v>
      </c>
      <c r="L271" s="585" t="b">
        <v>0</v>
      </c>
      <c r="M271" s="399"/>
      <c r="N271" s="606" t="s">
        <v>10</v>
      </c>
    </row>
    <row r="272" spans="1:14" ht="120" customHeight="1" outlineLevel="2" thickBot="1" x14ac:dyDescent="0.3">
      <c r="A272" s="556"/>
      <c r="B272" s="594" t="s">
        <v>577</v>
      </c>
      <c r="C272" s="594"/>
      <c r="D272" s="649"/>
      <c r="E272" s="650"/>
      <c r="F272" s="650"/>
      <c r="G272" s="650"/>
      <c r="H272" s="651"/>
      <c r="I272" s="652"/>
      <c r="J272" s="621"/>
      <c r="K272" s="621"/>
      <c r="L272" s="621"/>
      <c r="M272" s="401"/>
      <c r="N272" s="632"/>
    </row>
    <row r="273" spans="1:14" ht="15" customHeight="1" outlineLevel="2" x14ac:dyDescent="0.25">
      <c r="A273" s="554" t="s">
        <v>501</v>
      </c>
      <c r="B273" s="563" t="s">
        <v>22</v>
      </c>
      <c r="C273" s="563"/>
      <c r="D273" s="646"/>
      <c r="E273" s="647"/>
      <c r="F273" s="647"/>
      <c r="G273" s="647"/>
      <c r="H273" s="648"/>
      <c r="I273" s="585" t="b">
        <v>0</v>
      </c>
      <c r="J273" s="585" t="b">
        <v>0</v>
      </c>
      <c r="K273" s="585" t="b">
        <v>0</v>
      </c>
      <c r="L273" s="585"/>
      <c r="M273" s="399"/>
      <c r="N273" s="606" t="s">
        <v>10</v>
      </c>
    </row>
    <row r="274" spans="1:14" ht="124.5" customHeight="1" outlineLevel="2" thickBot="1" x14ac:dyDescent="0.3">
      <c r="A274" s="556"/>
      <c r="B274" s="594" t="s">
        <v>578</v>
      </c>
      <c r="C274" s="594"/>
      <c r="D274" s="649"/>
      <c r="E274" s="650"/>
      <c r="F274" s="650"/>
      <c r="G274" s="650"/>
      <c r="H274" s="651"/>
      <c r="I274" s="652"/>
      <c r="J274" s="621"/>
      <c r="K274" s="621"/>
      <c r="L274" s="621"/>
      <c r="M274" s="401"/>
      <c r="N274" s="632"/>
    </row>
    <row r="275" spans="1:14" ht="15" customHeight="1" outlineLevel="2" x14ac:dyDescent="0.25">
      <c r="A275" s="554" t="s">
        <v>502</v>
      </c>
      <c r="B275" s="563" t="s">
        <v>15</v>
      </c>
      <c r="C275" s="563"/>
      <c r="D275" s="646" t="s">
        <v>1133</v>
      </c>
      <c r="E275" s="647"/>
      <c r="F275" s="647"/>
      <c r="G275" s="647"/>
      <c r="H275" s="648"/>
      <c r="I275" s="585" t="b">
        <v>1</v>
      </c>
      <c r="J275" s="585" t="b">
        <v>0</v>
      </c>
      <c r="K275" s="585" t="b">
        <v>0</v>
      </c>
      <c r="L275" s="585" t="b">
        <v>0</v>
      </c>
      <c r="M275" s="399"/>
      <c r="N275" s="606" t="s">
        <v>10</v>
      </c>
    </row>
    <row r="276" spans="1:14" ht="65.25" customHeight="1" outlineLevel="2" thickBot="1" x14ac:dyDescent="0.3">
      <c r="A276" s="556"/>
      <c r="B276" s="594" t="s">
        <v>579</v>
      </c>
      <c r="C276" s="594"/>
      <c r="D276" s="649"/>
      <c r="E276" s="650"/>
      <c r="F276" s="650"/>
      <c r="G276" s="650"/>
      <c r="H276" s="651"/>
      <c r="I276" s="652"/>
      <c r="J276" s="621"/>
      <c r="K276" s="621"/>
      <c r="L276" s="621"/>
      <c r="M276" s="401"/>
      <c r="N276" s="632"/>
    </row>
    <row r="277" spans="1:14" ht="16.5" customHeight="1" outlineLevel="2" x14ac:dyDescent="0.25">
      <c r="A277" s="554" t="s">
        <v>503</v>
      </c>
      <c r="B277" s="563" t="s">
        <v>4</v>
      </c>
      <c r="C277" s="563"/>
      <c r="D277" s="646" t="s">
        <v>1128</v>
      </c>
      <c r="E277" s="647"/>
      <c r="F277" s="647"/>
      <c r="G277" s="647"/>
      <c r="H277" s="648"/>
      <c r="I277" s="585" t="b">
        <v>0</v>
      </c>
      <c r="J277" s="585" t="b">
        <v>1</v>
      </c>
      <c r="K277" s="585" t="b">
        <v>0</v>
      </c>
      <c r="L277" s="585"/>
      <c r="M277" s="399"/>
      <c r="N277" s="606" t="s">
        <v>10</v>
      </c>
    </row>
    <row r="278" spans="1:14" ht="123" customHeight="1" outlineLevel="2" thickBot="1" x14ac:dyDescent="0.3">
      <c r="A278" s="556"/>
      <c r="B278" s="594" t="s">
        <v>580</v>
      </c>
      <c r="C278" s="594"/>
      <c r="D278" s="649"/>
      <c r="E278" s="650"/>
      <c r="F278" s="650"/>
      <c r="G278" s="650"/>
      <c r="H278" s="651"/>
      <c r="I278" s="652"/>
      <c r="J278" s="621"/>
      <c r="K278" s="621"/>
      <c r="L278" s="621"/>
      <c r="M278" s="106"/>
      <c r="N278" s="632"/>
    </row>
    <row r="279" spans="1:14" ht="15" customHeight="1" outlineLevel="2" x14ac:dyDescent="0.25">
      <c r="A279" s="626" t="s">
        <v>504</v>
      </c>
      <c r="B279" s="627" t="s">
        <v>474</v>
      </c>
      <c r="C279" s="627"/>
      <c r="D279" s="646" t="s">
        <v>1134</v>
      </c>
      <c r="E279" s="647"/>
      <c r="F279" s="647"/>
      <c r="G279" s="647"/>
      <c r="H279" s="648"/>
      <c r="I279" s="585" t="b">
        <v>1</v>
      </c>
      <c r="J279" s="585" t="b">
        <v>0</v>
      </c>
      <c r="K279" s="585" t="b">
        <v>0</v>
      </c>
      <c r="L279" s="585"/>
      <c r="M279" s="414"/>
      <c r="N279" s="573" t="s">
        <v>10</v>
      </c>
    </row>
    <row r="280" spans="1:14" ht="67.5" customHeight="1" outlineLevel="2" thickBot="1" x14ac:dyDescent="0.3">
      <c r="A280" s="636"/>
      <c r="B280" s="750" t="s">
        <v>581</v>
      </c>
      <c r="C280" s="750"/>
      <c r="D280" s="649"/>
      <c r="E280" s="650"/>
      <c r="F280" s="650"/>
      <c r="G280" s="650"/>
      <c r="H280" s="651"/>
      <c r="I280" s="652"/>
      <c r="J280" s="621"/>
      <c r="K280" s="621"/>
      <c r="L280" s="621"/>
      <c r="M280" s="401"/>
      <c r="N280" s="574"/>
    </row>
    <row r="281" spans="1:14" ht="14.25" customHeight="1" outlineLevel="2" x14ac:dyDescent="0.25">
      <c r="A281" s="554" t="s">
        <v>505</v>
      </c>
      <c r="B281" s="563" t="s">
        <v>16</v>
      </c>
      <c r="C281" s="563"/>
      <c r="D281" s="646" t="s">
        <v>1114</v>
      </c>
      <c r="E281" s="647"/>
      <c r="F281" s="647"/>
      <c r="G281" s="647"/>
      <c r="H281" s="648"/>
      <c r="I281" s="585" t="b">
        <v>0</v>
      </c>
      <c r="J281" s="585" t="b">
        <v>1</v>
      </c>
      <c r="K281" s="585" t="b">
        <v>0</v>
      </c>
      <c r="L281" s="585" t="b">
        <v>0</v>
      </c>
      <c r="M281" s="399"/>
      <c r="N281" s="606" t="s">
        <v>10</v>
      </c>
    </row>
    <row r="282" spans="1:14" ht="129" customHeight="1" outlineLevel="2" thickBot="1" x14ac:dyDescent="0.3">
      <c r="A282" s="636"/>
      <c r="B282" s="657" t="s">
        <v>582</v>
      </c>
      <c r="C282" s="657"/>
      <c r="D282" s="653"/>
      <c r="E282" s="654"/>
      <c r="F282" s="654"/>
      <c r="G282" s="654"/>
      <c r="H282" s="655"/>
      <c r="I282" s="586"/>
      <c r="J282" s="586"/>
      <c r="K282" s="586"/>
      <c r="L282" s="586"/>
      <c r="M282" s="401"/>
      <c r="N282" s="574"/>
    </row>
    <row r="283" spans="1:14" outlineLevel="2" x14ac:dyDescent="0.25">
      <c r="A283" s="668" t="s">
        <v>506</v>
      </c>
      <c r="B283" s="563" t="s">
        <v>18</v>
      </c>
      <c r="C283" s="563"/>
      <c r="D283" s="57">
        <v>2009</v>
      </c>
      <c r="E283" s="57">
        <v>2010</v>
      </c>
      <c r="F283" s="57">
        <v>2011</v>
      </c>
      <c r="G283" s="57">
        <v>2012</v>
      </c>
      <c r="H283" s="57">
        <v>2013</v>
      </c>
      <c r="I283" s="57">
        <v>2014</v>
      </c>
      <c r="J283" s="57">
        <v>2015</v>
      </c>
      <c r="K283" s="57">
        <v>2016</v>
      </c>
      <c r="L283" s="57">
        <v>2017</v>
      </c>
      <c r="M283" s="57">
        <v>2018</v>
      </c>
      <c r="N283" s="614" t="s">
        <v>867</v>
      </c>
    </row>
    <row r="284" spans="1:14" ht="17.25" customHeight="1" outlineLevel="2" x14ac:dyDescent="0.25">
      <c r="A284" s="669"/>
      <c r="B284" s="165" t="s">
        <v>725</v>
      </c>
      <c r="C284" s="166" t="s">
        <v>726</v>
      </c>
      <c r="D284" s="167">
        <v>108</v>
      </c>
      <c r="E284" s="167">
        <v>75</v>
      </c>
      <c r="F284" s="334">
        <v>58</v>
      </c>
      <c r="G284" s="334">
        <v>100</v>
      </c>
      <c r="H284" s="334">
        <v>52</v>
      </c>
      <c r="I284" s="334">
        <v>55</v>
      </c>
      <c r="J284" s="334">
        <v>29</v>
      </c>
      <c r="K284" s="334">
        <v>58</v>
      </c>
      <c r="L284" s="168">
        <v>31</v>
      </c>
      <c r="M284" s="102">
        <v>24</v>
      </c>
      <c r="N284" s="615"/>
    </row>
    <row r="285" spans="1:14" ht="17.25" customHeight="1" outlineLevel="2" x14ac:dyDescent="0.25">
      <c r="A285" s="669"/>
      <c r="B285" s="169"/>
      <c r="C285" s="170" t="s">
        <v>727</v>
      </c>
      <c r="D285" s="171"/>
      <c r="E285" s="171"/>
      <c r="F285" s="171"/>
      <c r="G285" s="172">
        <f>G284/G13*1000</f>
        <v>59.41770647653</v>
      </c>
      <c r="H285" s="172">
        <f>H284/H13*1000</f>
        <v>30.338389731621938</v>
      </c>
      <c r="I285" s="173">
        <f>I284/I13*1000</f>
        <v>34.965034965034967</v>
      </c>
      <c r="J285" s="173">
        <f>J284/J13*1000</f>
        <v>18.30808080808081</v>
      </c>
      <c r="K285" s="173">
        <f>K284/K13*1000</f>
        <v>34.177961107837355</v>
      </c>
      <c r="L285" s="495">
        <f>SUM(L284/L20*1000)</f>
        <v>15.255905511811024</v>
      </c>
      <c r="M285" s="102"/>
      <c r="N285" s="573"/>
    </row>
    <row r="286" spans="1:14" ht="207.75" customHeight="1" outlineLevel="2" thickBot="1" x14ac:dyDescent="0.3">
      <c r="A286" s="670"/>
      <c r="B286" s="594" t="s">
        <v>583</v>
      </c>
      <c r="C286" s="594"/>
      <c r="D286" s="666" t="s">
        <v>1201</v>
      </c>
      <c r="E286" s="666"/>
      <c r="F286" s="666"/>
      <c r="G286" s="666"/>
      <c r="H286" s="666"/>
      <c r="I286" s="106" t="b">
        <v>0</v>
      </c>
      <c r="J286" s="106" t="b">
        <v>0</v>
      </c>
      <c r="K286" s="106" t="b">
        <v>0</v>
      </c>
      <c r="L286" s="106"/>
      <c r="M286" s="406"/>
      <c r="N286" s="107" t="s">
        <v>10</v>
      </c>
    </row>
    <row r="287" spans="1:14" ht="24" customHeight="1" outlineLevel="2" x14ac:dyDescent="0.25">
      <c r="A287" s="626" t="s">
        <v>507</v>
      </c>
      <c r="B287" s="639" t="s">
        <v>19</v>
      </c>
      <c r="C287" s="639"/>
      <c r="D287" s="653" t="s">
        <v>1135</v>
      </c>
      <c r="E287" s="654"/>
      <c r="F287" s="654"/>
      <c r="G287" s="654"/>
      <c r="H287" s="655"/>
      <c r="I287" s="665" t="b">
        <v>0</v>
      </c>
      <c r="J287" s="665" t="b">
        <v>0</v>
      </c>
      <c r="K287" s="665" t="b">
        <v>1</v>
      </c>
      <c r="L287" s="665"/>
      <c r="M287" s="414"/>
      <c r="N287" s="573" t="s">
        <v>10</v>
      </c>
    </row>
    <row r="288" spans="1:14" ht="93" customHeight="1" outlineLevel="2" thickBot="1" x14ac:dyDescent="0.3">
      <c r="A288" s="556"/>
      <c r="B288" s="594" t="s">
        <v>584</v>
      </c>
      <c r="C288" s="594"/>
      <c r="D288" s="649"/>
      <c r="E288" s="650"/>
      <c r="F288" s="650"/>
      <c r="G288" s="650"/>
      <c r="H288" s="651"/>
      <c r="I288" s="652"/>
      <c r="J288" s="621"/>
      <c r="K288" s="621"/>
      <c r="L288" s="621"/>
      <c r="M288" s="401"/>
      <c r="N288" s="632"/>
    </row>
    <row r="289" spans="1:14" outlineLevel="2" x14ac:dyDescent="0.25">
      <c r="A289" s="554" t="s">
        <v>508</v>
      </c>
      <c r="B289" s="563" t="s">
        <v>515</v>
      </c>
      <c r="C289" s="563"/>
      <c r="D289" s="646" t="s">
        <v>1203</v>
      </c>
      <c r="E289" s="647"/>
      <c r="F289" s="647"/>
      <c r="G289" s="647"/>
      <c r="H289" s="648"/>
      <c r="I289" s="585" t="b">
        <v>0</v>
      </c>
      <c r="J289" s="585" t="b">
        <v>0</v>
      </c>
      <c r="K289" s="585" t="b">
        <v>1</v>
      </c>
      <c r="L289" s="585" t="b">
        <v>0</v>
      </c>
      <c r="M289" s="399"/>
      <c r="N289" s="606" t="s">
        <v>10</v>
      </c>
    </row>
    <row r="290" spans="1:14" ht="129.75" customHeight="1" outlineLevel="2" thickBot="1" x14ac:dyDescent="0.3">
      <c r="A290" s="556"/>
      <c r="B290" s="594" t="s">
        <v>1109</v>
      </c>
      <c r="C290" s="594"/>
      <c r="D290" s="649"/>
      <c r="E290" s="650"/>
      <c r="F290" s="650"/>
      <c r="G290" s="650"/>
      <c r="H290" s="651"/>
      <c r="I290" s="652"/>
      <c r="J290" s="621"/>
      <c r="K290" s="621"/>
      <c r="L290" s="621"/>
      <c r="M290" s="401"/>
      <c r="N290" s="632"/>
    </row>
    <row r="291" spans="1:14" ht="13.5" customHeight="1" outlineLevel="2" x14ac:dyDescent="0.25">
      <c r="A291" s="554" t="s">
        <v>509</v>
      </c>
      <c r="B291" s="93" t="s">
        <v>408</v>
      </c>
      <c r="C291" s="65"/>
      <c r="D291" s="57">
        <v>2009</v>
      </c>
      <c r="E291" s="57">
        <v>2010</v>
      </c>
      <c r="F291" s="57">
        <v>2011</v>
      </c>
      <c r="G291" s="57">
        <v>2012</v>
      </c>
      <c r="H291" s="57">
        <v>2013</v>
      </c>
      <c r="I291" s="57">
        <v>2014</v>
      </c>
      <c r="J291" s="57">
        <v>2015</v>
      </c>
      <c r="K291" s="57">
        <v>2016</v>
      </c>
      <c r="L291" s="57">
        <v>2017</v>
      </c>
      <c r="M291" s="376"/>
      <c r="N291" s="606" t="s">
        <v>867</v>
      </c>
    </row>
    <row r="292" spans="1:14" ht="29.25" customHeight="1" outlineLevel="2" x14ac:dyDescent="0.25">
      <c r="A292" s="555"/>
      <c r="B292" s="562" t="s">
        <v>446</v>
      </c>
      <c r="C292" s="59" t="s">
        <v>1030</v>
      </c>
      <c r="D292" s="9">
        <v>246</v>
      </c>
      <c r="E292" s="335">
        <v>107</v>
      </c>
      <c r="F292" s="330">
        <v>101</v>
      </c>
      <c r="G292" s="330">
        <v>233</v>
      </c>
      <c r="H292" s="330">
        <v>172</v>
      </c>
      <c r="I292" s="330">
        <v>169</v>
      </c>
      <c r="J292" s="330">
        <v>133</v>
      </c>
      <c r="K292" s="330">
        <v>152</v>
      </c>
      <c r="L292" s="30">
        <v>97</v>
      </c>
      <c r="M292" s="413"/>
      <c r="N292" s="631"/>
    </row>
    <row r="293" spans="1:14" ht="15" customHeight="1" outlineLevel="2" x14ac:dyDescent="0.25">
      <c r="A293" s="555"/>
      <c r="B293" s="562"/>
      <c r="C293" s="59" t="s">
        <v>1006</v>
      </c>
      <c r="D293" s="9">
        <v>35</v>
      </c>
      <c r="E293" s="335">
        <v>8</v>
      </c>
      <c r="F293" s="330">
        <v>18</v>
      </c>
      <c r="G293" s="330">
        <v>23</v>
      </c>
      <c r="H293" s="330">
        <v>38</v>
      </c>
      <c r="I293" s="330">
        <v>32</v>
      </c>
      <c r="J293" s="330">
        <v>31</v>
      </c>
      <c r="K293" s="330">
        <v>40</v>
      </c>
      <c r="L293" s="30">
        <v>21</v>
      </c>
      <c r="M293" s="413"/>
      <c r="N293" s="631"/>
    </row>
    <row r="294" spans="1:14" ht="15" customHeight="1" outlineLevel="2" thickBot="1" x14ac:dyDescent="0.3">
      <c r="A294" s="636"/>
      <c r="B294" s="657"/>
      <c r="C294" s="69" t="s">
        <v>1007</v>
      </c>
      <c r="D294" s="10"/>
      <c r="E294" s="352">
        <f t="shared" ref="E294:K294" si="9">E292/E11*1000</f>
        <v>10.625620655412115</v>
      </c>
      <c r="F294" s="352">
        <f t="shared" si="9"/>
        <v>10.42311661506708</v>
      </c>
      <c r="G294" s="352">
        <f t="shared" si="9"/>
        <v>24.301209845640386</v>
      </c>
      <c r="H294" s="352">
        <f t="shared" si="9"/>
        <v>18.164536909916571</v>
      </c>
      <c r="I294" s="352">
        <f t="shared" si="9"/>
        <v>18.168135884755966</v>
      </c>
      <c r="J294" s="352">
        <f t="shared" si="9"/>
        <v>14.384598745403418</v>
      </c>
      <c r="K294" s="352">
        <f t="shared" si="9"/>
        <v>16.254945995080739</v>
      </c>
      <c r="L294" s="494">
        <f>SUM(L292+L293/L11*1000)</f>
        <v>98.920087775441161</v>
      </c>
      <c r="M294" s="413"/>
      <c r="N294" s="574"/>
    </row>
    <row r="295" spans="1:14" ht="15" customHeight="1" outlineLevel="2" x14ac:dyDescent="0.25">
      <c r="A295" s="790" t="s">
        <v>510</v>
      </c>
      <c r="B295" s="667" t="s">
        <v>17</v>
      </c>
      <c r="C295" s="563"/>
      <c r="D295" s="660" t="s">
        <v>1136</v>
      </c>
      <c r="E295" s="661"/>
      <c r="F295" s="661"/>
      <c r="G295" s="661"/>
      <c r="H295" s="662"/>
      <c r="I295" s="585" t="b">
        <v>0</v>
      </c>
      <c r="J295" s="585" t="b">
        <v>1</v>
      </c>
      <c r="K295" s="585" t="b">
        <v>0</v>
      </c>
      <c r="L295" s="585"/>
      <c r="M295" s="399"/>
      <c r="N295" s="606" t="s">
        <v>10</v>
      </c>
    </row>
    <row r="296" spans="1:14" ht="172.5" customHeight="1" outlineLevel="2" thickBot="1" x14ac:dyDescent="0.3">
      <c r="A296" s="698"/>
      <c r="B296" s="664" t="s">
        <v>585</v>
      </c>
      <c r="C296" s="594"/>
      <c r="D296" s="649"/>
      <c r="E296" s="650"/>
      <c r="F296" s="650"/>
      <c r="G296" s="650"/>
      <c r="H296" s="651"/>
      <c r="I296" s="652"/>
      <c r="J296" s="652"/>
      <c r="K296" s="652"/>
      <c r="L296" s="652"/>
      <c r="M296" s="404"/>
      <c r="N296" s="632"/>
    </row>
    <row r="297" spans="1:14" ht="17.25" customHeight="1" outlineLevel="2" x14ac:dyDescent="0.25">
      <c r="A297" s="554" t="s">
        <v>511</v>
      </c>
      <c r="B297" s="563" t="s">
        <v>27</v>
      </c>
      <c r="C297" s="563"/>
      <c r="D297" s="646" t="s">
        <v>1133</v>
      </c>
      <c r="E297" s="647"/>
      <c r="F297" s="647"/>
      <c r="G297" s="647"/>
      <c r="H297" s="648"/>
      <c r="I297" s="585" t="b">
        <v>0</v>
      </c>
      <c r="J297" s="585" t="b">
        <v>1</v>
      </c>
      <c r="K297" s="585" t="b">
        <v>0</v>
      </c>
      <c r="L297" s="585"/>
      <c r="M297" s="399"/>
      <c r="N297" s="606" t="s">
        <v>10</v>
      </c>
    </row>
    <row r="298" spans="1:14" ht="182.1" customHeight="1" outlineLevel="2" thickBot="1" x14ac:dyDescent="0.3">
      <c r="A298" s="636"/>
      <c r="B298" s="657" t="s">
        <v>586</v>
      </c>
      <c r="C298" s="657"/>
      <c r="D298" s="649"/>
      <c r="E298" s="650"/>
      <c r="F298" s="650"/>
      <c r="G298" s="650"/>
      <c r="H298" s="651"/>
      <c r="I298" s="652"/>
      <c r="J298" s="621"/>
      <c r="K298" s="621"/>
      <c r="L298" s="621"/>
      <c r="M298" s="401"/>
      <c r="N298" s="574"/>
    </row>
    <row r="299" spans="1:14" ht="17.25" customHeight="1" outlineLevel="2" x14ac:dyDescent="0.25">
      <c r="A299" s="579" t="s">
        <v>525</v>
      </c>
      <c r="B299" s="563" t="s">
        <v>520</v>
      </c>
      <c r="C299" s="563"/>
      <c r="D299" s="646" t="s">
        <v>1277</v>
      </c>
      <c r="E299" s="647"/>
      <c r="F299" s="647"/>
      <c r="G299" s="647"/>
      <c r="H299" s="648"/>
      <c r="I299" s="585" t="b">
        <v>0</v>
      </c>
      <c r="J299" s="585" t="b">
        <v>0</v>
      </c>
      <c r="K299" s="585" t="b">
        <v>1</v>
      </c>
      <c r="L299" s="585" t="b">
        <v>0</v>
      </c>
      <c r="M299" s="409"/>
      <c r="N299" s="614" t="s">
        <v>10</v>
      </c>
    </row>
    <row r="300" spans="1:14" ht="30" customHeight="1" outlineLevel="2" thickBot="1" x14ac:dyDescent="0.3">
      <c r="A300" s="556"/>
      <c r="B300" s="594" t="s">
        <v>521</v>
      </c>
      <c r="C300" s="594"/>
      <c r="D300" s="649"/>
      <c r="E300" s="650"/>
      <c r="F300" s="650"/>
      <c r="G300" s="650"/>
      <c r="H300" s="651"/>
      <c r="I300" s="652"/>
      <c r="J300" s="621"/>
      <c r="K300" s="621"/>
      <c r="L300" s="621"/>
      <c r="M300" s="405"/>
      <c r="N300" s="656"/>
    </row>
    <row r="301" spans="1:14" s="56" customFormat="1" ht="20.25" customHeight="1" outlineLevel="2" x14ac:dyDescent="0.2">
      <c r="A301" s="640" t="s">
        <v>886</v>
      </c>
      <c r="B301" s="641"/>
      <c r="C301" s="642"/>
      <c r="D301" s="628" t="s">
        <v>745</v>
      </c>
      <c r="E301" s="629"/>
      <c r="F301" s="629"/>
      <c r="G301" s="629"/>
      <c r="H301" s="630"/>
      <c r="I301" s="587">
        <f>'7 Raport_hinnangud'!D54</f>
        <v>2.4166666666666665</v>
      </c>
      <c r="J301" s="588"/>
      <c r="K301" s="588"/>
      <c r="L301" s="589"/>
      <c r="M301" s="407"/>
      <c r="N301" s="551" t="s">
        <v>10</v>
      </c>
    </row>
    <row r="302" spans="1:14" s="56" customFormat="1" ht="22.5" customHeight="1" outlineLevel="2" x14ac:dyDescent="0.2">
      <c r="A302" s="566" t="str">
        <f>$A$72</f>
        <v>Palun sisestage siia kokkuvõttev hinnang selle alaeesmärgi täitmise kohta, sh võttes indikaatoritele antud hinnangutest kokku need teemad, mis antud KOV-i jaoks kõige olulisemad on. Samuti tooge välja kuni 3 KOV-i tugevust ja nõrkust antud alaeesmärgi osas.</v>
      </c>
      <c r="B302" s="567"/>
      <c r="C302" s="570" t="str">
        <f>C72</f>
        <v>KOKKUVÕTTEV HINNANG ALAEESMÄRGI TÄITMISE KOHTA</v>
      </c>
      <c r="D302" s="571" t="str">
        <f>$C$72</f>
        <v>KOKKUVÕTTEV HINNANG ALAEESMÄRGI TÄITMISE KOHTA</v>
      </c>
      <c r="E302" s="571"/>
      <c r="F302" s="572"/>
      <c r="G302" s="590" t="s">
        <v>1080</v>
      </c>
      <c r="H302" s="591"/>
      <c r="I302" s="592"/>
      <c r="J302" s="608" t="s">
        <v>1081</v>
      </c>
      <c r="K302" s="609"/>
      <c r="L302" s="610"/>
      <c r="M302" s="402"/>
      <c r="N302" s="552"/>
    </row>
    <row r="303" spans="1:14" ht="42.75" customHeight="1" outlineLevel="2" thickBot="1" x14ac:dyDescent="0.3">
      <c r="A303" s="568"/>
      <c r="B303" s="569"/>
      <c r="C303" s="643"/>
      <c r="D303" s="644"/>
      <c r="E303" s="644"/>
      <c r="F303" s="645"/>
      <c r="G303" s="611" t="s">
        <v>744</v>
      </c>
      <c r="H303" s="612"/>
      <c r="I303" s="613"/>
      <c r="J303" s="611" t="s">
        <v>744</v>
      </c>
      <c r="K303" s="612"/>
      <c r="L303" s="613"/>
      <c r="M303" s="408"/>
      <c r="N303" s="553"/>
    </row>
    <row r="304" spans="1:14" ht="16.5" thickBot="1" x14ac:dyDescent="0.3">
      <c r="A304" s="622" t="s">
        <v>694</v>
      </c>
      <c r="B304" s="623"/>
      <c r="C304" s="623"/>
      <c r="D304" s="623"/>
      <c r="E304" s="623"/>
      <c r="F304" s="623"/>
      <c r="G304" s="623"/>
      <c r="H304" s="623"/>
      <c r="I304" s="623"/>
      <c r="J304" s="623"/>
      <c r="K304" s="623"/>
      <c r="L304" s="623"/>
      <c r="M304" s="624"/>
      <c r="N304" s="625"/>
    </row>
    <row r="305" spans="1:14" ht="15" customHeight="1" outlineLevel="1" thickBot="1" x14ac:dyDescent="0.3">
      <c r="A305" s="622" t="s">
        <v>477</v>
      </c>
      <c r="B305" s="623"/>
      <c r="C305" s="623"/>
      <c r="D305" s="623"/>
      <c r="E305" s="623"/>
      <c r="F305" s="623"/>
      <c r="G305" s="623"/>
      <c r="H305" s="623"/>
      <c r="I305" s="623"/>
      <c r="J305" s="623"/>
      <c r="K305" s="623"/>
      <c r="L305" s="623"/>
      <c r="M305" s="624"/>
      <c r="N305" s="625"/>
    </row>
    <row r="306" spans="1:14" ht="17.25" customHeight="1" outlineLevel="2" x14ac:dyDescent="0.25">
      <c r="A306" s="554" t="s">
        <v>393</v>
      </c>
      <c r="B306" s="563" t="s">
        <v>461</v>
      </c>
      <c r="C306" s="65"/>
      <c r="D306" s="57">
        <v>2009</v>
      </c>
      <c r="E306" s="57">
        <v>2010</v>
      </c>
      <c r="F306" s="57">
        <v>2011</v>
      </c>
      <c r="G306" s="57">
        <v>2012</v>
      </c>
      <c r="H306" s="57">
        <v>2013</v>
      </c>
      <c r="I306" s="57">
        <v>2014</v>
      </c>
      <c r="J306" s="57">
        <v>2015</v>
      </c>
      <c r="K306" s="57">
        <v>2016</v>
      </c>
      <c r="L306" s="57">
        <v>2017</v>
      </c>
      <c r="M306" s="376">
        <v>2018</v>
      </c>
      <c r="N306" s="606" t="s">
        <v>449</v>
      </c>
    </row>
    <row r="307" spans="1:14" outlineLevel="2" x14ac:dyDescent="0.25">
      <c r="A307" s="626"/>
      <c r="B307" s="627"/>
      <c r="C307" s="59" t="s">
        <v>1008</v>
      </c>
      <c r="D307" s="336"/>
      <c r="E307" s="336"/>
      <c r="F307" s="336"/>
      <c r="G307" s="336"/>
      <c r="H307" s="336"/>
      <c r="I307" s="336"/>
      <c r="J307" s="336"/>
      <c r="K307" s="337"/>
      <c r="L307" s="337"/>
      <c r="M307" s="35">
        <v>2</v>
      </c>
      <c r="N307" s="573"/>
    </row>
    <row r="308" spans="1:14" ht="18.75" customHeight="1" outlineLevel="2" x14ac:dyDescent="0.25">
      <c r="A308" s="555"/>
      <c r="B308" s="663"/>
      <c r="C308" s="59" t="s">
        <v>1009</v>
      </c>
      <c r="D308" s="35"/>
      <c r="E308" s="35"/>
      <c r="F308" s="35"/>
      <c r="G308" s="337"/>
      <c r="H308" s="338"/>
      <c r="I308" s="338"/>
      <c r="J308" s="338"/>
      <c r="K308" s="337"/>
      <c r="L308" s="337"/>
      <c r="M308" s="35">
        <f>SUM(L20/M307)</f>
        <v>1016</v>
      </c>
      <c r="N308" s="631"/>
    </row>
    <row r="309" spans="1:14" ht="124.5" customHeight="1" outlineLevel="2" thickBot="1" x14ac:dyDescent="0.3">
      <c r="A309" s="636"/>
      <c r="B309" s="657" t="s">
        <v>873</v>
      </c>
      <c r="C309" s="657"/>
      <c r="D309" s="646" t="s">
        <v>1202</v>
      </c>
      <c r="E309" s="647"/>
      <c r="F309" s="647"/>
      <c r="G309" s="647"/>
      <c r="H309" s="648"/>
      <c r="I309" s="103" t="b">
        <v>0</v>
      </c>
      <c r="J309" s="103" t="b">
        <v>1</v>
      </c>
      <c r="K309" s="103" t="b">
        <v>0</v>
      </c>
      <c r="L309" s="103" t="b">
        <v>0</v>
      </c>
      <c r="M309" s="401"/>
      <c r="N309" s="174" t="s">
        <v>10</v>
      </c>
    </row>
    <row r="310" spans="1:14" ht="18" customHeight="1" outlineLevel="2" x14ac:dyDescent="0.25">
      <c r="A310" s="554" t="s">
        <v>460</v>
      </c>
      <c r="B310" s="563" t="s">
        <v>407</v>
      </c>
      <c r="C310" s="563"/>
      <c r="D310" s="57">
        <v>2009</v>
      </c>
      <c r="E310" s="57">
        <v>2010</v>
      </c>
      <c r="F310" s="57">
        <v>2011</v>
      </c>
      <c r="G310" s="57">
        <v>2012</v>
      </c>
      <c r="H310" s="57">
        <v>2013</v>
      </c>
      <c r="I310" s="57">
        <v>2014</v>
      </c>
      <c r="J310" s="57">
        <v>2015</v>
      </c>
      <c r="K310" s="57">
        <v>2016</v>
      </c>
      <c r="L310" s="57">
        <v>2017</v>
      </c>
      <c r="M310" s="376">
        <v>2018</v>
      </c>
      <c r="N310" s="606" t="s">
        <v>536</v>
      </c>
    </row>
    <row r="311" spans="1:14" ht="17.25" customHeight="1" outlineLevel="2" x14ac:dyDescent="0.25">
      <c r="A311" s="555"/>
      <c r="B311" s="562" t="s">
        <v>960</v>
      </c>
      <c r="C311" s="59" t="s">
        <v>438</v>
      </c>
      <c r="D311" s="311"/>
      <c r="E311" s="311"/>
      <c r="F311" s="311"/>
      <c r="G311" s="311"/>
      <c r="H311" s="311"/>
      <c r="I311" s="311"/>
      <c r="J311" s="311"/>
      <c r="K311" s="311"/>
      <c r="L311" s="175">
        <v>60</v>
      </c>
      <c r="M311" s="401">
        <v>58</v>
      </c>
      <c r="N311" s="631"/>
    </row>
    <row r="312" spans="1:14" ht="33.75" outlineLevel="2" x14ac:dyDescent="0.25">
      <c r="A312" s="555"/>
      <c r="B312" s="562"/>
      <c r="C312" s="59" t="s">
        <v>440</v>
      </c>
      <c r="D312" s="176" t="e">
        <f>D126/D311</f>
        <v>#DIV/0!</v>
      </c>
      <c r="E312" s="176" t="e">
        <f t="shared" ref="E312:K312" si="10">E126/E311</f>
        <v>#DIV/0!</v>
      </c>
      <c r="F312" s="176" t="e">
        <f t="shared" si="10"/>
        <v>#DIV/0!</v>
      </c>
      <c r="G312" s="176" t="e">
        <f t="shared" si="10"/>
        <v>#DIV/0!</v>
      </c>
      <c r="H312" s="176" t="e">
        <f t="shared" si="10"/>
        <v>#DIV/0!</v>
      </c>
      <c r="I312" s="176" t="e">
        <f t="shared" si="10"/>
        <v>#DIV/0!</v>
      </c>
      <c r="J312" s="176" t="e">
        <f t="shared" si="10"/>
        <v>#DIV/0!</v>
      </c>
      <c r="K312" s="176" t="e">
        <f t="shared" si="10"/>
        <v>#DIV/0!</v>
      </c>
      <c r="L312" s="175">
        <v>7.7</v>
      </c>
      <c r="M312" s="401"/>
      <c r="N312" s="631"/>
    </row>
    <row r="313" spans="1:14" ht="22.5" outlineLevel="2" x14ac:dyDescent="0.25">
      <c r="A313" s="555"/>
      <c r="B313" s="562"/>
      <c r="C313" s="59" t="s">
        <v>437</v>
      </c>
      <c r="D313" s="333"/>
      <c r="E313" s="333"/>
      <c r="F313" s="333"/>
      <c r="G313" s="333"/>
      <c r="H313" s="333"/>
      <c r="I313" s="330"/>
      <c r="J313" s="330"/>
      <c r="K313" s="330"/>
      <c r="L313" s="175">
        <v>144</v>
      </c>
      <c r="M313" s="401"/>
      <c r="N313" s="631"/>
    </row>
    <row r="314" spans="1:14" ht="33.75" outlineLevel="2" x14ac:dyDescent="0.25">
      <c r="A314" s="555"/>
      <c r="B314" s="562"/>
      <c r="C314" s="59" t="s">
        <v>441</v>
      </c>
      <c r="D314" s="177" t="e">
        <f>(D127+D128+D129)/D313</f>
        <v>#DIV/0!</v>
      </c>
      <c r="E314" s="177" t="e">
        <f>(E127+E128+E129)/E313</f>
        <v>#DIV/0!</v>
      </c>
      <c r="F314" s="177" t="e">
        <f t="shared" ref="F314:K314" si="11">(F127+F128+F129)/F313</f>
        <v>#DIV/0!</v>
      </c>
      <c r="G314" s="177" t="e">
        <f t="shared" si="11"/>
        <v>#DIV/0!</v>
      </c>
      <c r="H314" s="177" t="e">
        <f t="shared" si="11"/>
        <v>#DIV/0!</v>
      </c>
      <c r="I314" s="177" t="e">
        <f t="shared" si="11"/>
        <v>#DIV/0!</v>
      </c>
      <c r="J314" s="177" t="e">
        <f t="shared" si="11"/>
        <v>#DIV/0!</v>
      </c>
      <c r="K314" s="177" t="e">
        <f t="shared" si="11"/>
        <v>#DIV/0!</v>
      </c>
      <c r="L314" s="175">
        <v>6.2</v>
      </c>
      <c r="M314" s="401"/>
      <c r="N314" s="631"/>
    </row>
    <row r="315" spans="1:14" ht="33.75" outlineLevel="2" x14ac:dyDescent="0.25">
      <c r="A315" s="555"/>
      <c r="B315" s="562"/>
      <c r="C315" s="59" t="s">
        <v>439</v>
      </c>
      <c r="D315" s="339"/>
      <c r="E315" s="339"/>
      <c r="F315" s="339"/>
      <c r="G315" s="339"/>
      <c r="H315" s="339"/>
      <c r="I315" s="339"/>
      <c r="J315" s="339"/>
      <c r="K315" s="339"/>
      <c r="L315" s="175"/>
      <c r="M315" s="401"/>
      <c r="N315" s="178" t="s">
        <v>1024</v>
      </c>
    </row>
    <row r="316" spans="1:14" ht="91.5" customHeight="1" outlineLevel="2" thickBot="1" x14ac:dyDescent="0.3">
      <c r="A316" s="556"/>
      <c r="B316" s="594" t="s">
        <v>869</v>
      </c>
      <c r="C316" s="594"/>
      <c r="D316" s="666" t="s">
        <v>1231</v>
      </c>
      <c r="E316" s="666"/>
      <c r="F316" s="666"/>
      <c r="G316" s="666"/>
      <c r="H316" s="666"/>
      <c r="I316" s="106" t="b">
        <v>0</v>
      </c>
      <c r="J316" s="106" t="b">
        <v>1</v>
      </c>
      <c r="K316" s="106" t="b">
        <v>0</v>
      </c>
      <c r="L316" s="106" t="b">
        <v>0</v>
      </c>
      <c r="M316" s="404"/>
      <c r="N316" s="107" t="s">
        <v>10</v>
      </c>
    </row>
    <row r="317" spans="1:14" ht="15" customHeight="1" outlineLevel="2" x14ac:dyDescent="0.25">
      <c r="A317" s="626" t="s">
        <v>462</v>
      </c>
      <c r="B317" s="627" t="s">
        <v>496</v>
      </c>
      <c r="C317" s="627"/>
      <c r="D317" s="57">
        <v>2009</v>
      </c>
      <c r="E317" s="57">
        <v>2010</v>
      </c>
      <c r="F317" s="57">
        <v>2011</v>
      </c>
      <c r="G317" s="57">
        <v>2012</v>
      </c>
      <c r="H317" s="57">
        <v>2013</v>
      </c>
      <c r="I317" s="57">
        <v>2014</v>
      </c>
      <c r="J317" s="57">
        <v>2015</v>
      </c>
      <c r="K317" s="57">
        <v>2016</v>
      </c>
      <c r="L317" s="57">
        <v>2017</v>
      </c>
      <c r="M317" s="382">
        <v>2018</v>
      </c>
      <c r="N317" s="573" t="s">
        <v>495</v>
      </c>
    </row>
    <row r="318" spans="1:14" ht="15" customHeight="1" outlineLevel="2" x14ac:dyDescent="0.25">
      <c r="A318" s="555"/>
      <c r="B318" s="657" t="s">
        <v>698</v>
      </c>
      <c r="C318" s="59" t="s">
        <v>1010</v>
      </c>
      <c r="D318" s="175"/>
      <c r="E318" s="175"/>
      <c r="F318" s="175"/>
      <c r="G318" s="179"/>
      <c r="H318" s="179"/>
      <c r="I318" s="179"/>
      <c r="J318" s="179"/>
      <c r="K318" s="179"/>
      <c r="L318" s="175"/>
      <c r="M318" s="415">
        <v>4</v>
      </c>
      <c r="N318" s="631"/>
    </row>
    <row r="319" spans="1:14" ht="15" customHeight="1" outlineLevel="2" x14ac:dyDescent="0.25">
      <c r="A319" s="555"/>
      <c r="B319" s="658"/>
      <c r="C319" s="59" t="s">
        <v>1011</v>
      </c>
      <c r="D319" s="175"/>
      <c r="E319" s="175"/>
      <c r="F319" s="175"/>
      <c r="G319" s="180">
        <f>G318/G13</f>
        <v>0</v>
      </c>
      <c r="H319" s="180">
        <f>H318/H13</f>
        <v>0</v>
      </c>
      <c r="I319" s="180">
        <f>I318/I13</f>
        <v>0</v>
      </c>
      <c r="J319" s="180">
        <f>J318/J13</f>
        <v>0</v>
      </c>
      <c r="K319" s="180">
        <f>K318/K13</f>
        <v>0</v>
      </c>
      <c r="L319" s="175"/>
      <c r="M319" s="415">
        <v>20</v>
      </c>
      <c r="N319" s="631"/>
    </row>
    <row r="320" spans="1:14" ht="24" customHeight="1" outlineLevel="2" x14ac:dyDescent="0.25">
      <c r="A320" s="555"/>
      <c r="B320" s="658"/>
      <c r="C320" s="59" t="s">
        <v>1012</v>
      </c>
      <c r="D320" s="175"/>
      <c r="E320" s="175"/>
      <c r="F320" s="175"/>
      <c r="G320" s="179"/>
      <c r="H320" s="179"/>
      <c r="I320" s="179"/>
      <c r="J320" s="179"/>
      <c r="K320" s="179"/>
      <c r="L320" s="175"/>
      <c r="M320" s="415">
        <v>2</v>
      </c>
      <c r="N320" s="631"/>
    </row>
    <row r="321" spans="1:14" ht="24" customHeight="1" outlineLevel="2" x14ac:dyDescent="0.25">
      <c r="A321" s="555"/>
      <c r="B321" s="659"/>
      <c r="C321" s="59" t="s">
        <v>1013</v>
      </c>
      <c r="D321" s="175"/>
      <c r="E321" s="175"/>
      <c r="F321" s="175"/>
      <c r="G321" s="180" t="e">
        <f>G320/G318</f>
        <v>#DIV/0!</v>
      </c>
      <c r="H321" s="180" t="e">
        <f>H320/H318</f>
        <v>#DIV/0!</v>
      </c>
      <c r="I321" s="180" t="e">
        <f>I320/I318</f>
        <v>#DIV/0!</v>
      </c>
      <c r="J321" s="180" t="e">
        <f>J320/J318</f>
        <v>#DIV/0!</v>
      </c>
      <c r="K321" s="180" t="e">
        <f>K320/K318</f>
        <v>#DIV/0!</v>
      </c>
      <c r="L321" s="175"/>
      <c r="M321" s="415"/>
      <c r="N321" s="631"/>
    </row>
    <row r="322" spans="1:14" ht="130.5" customHeight="1" outlineLevel="2" thickBot="1" x14ac:dyDescent="0.3">
      <c r="A322" s="556"/>
      <c r="B322" s="594" t="s">
        <v>870</v>
      </c>
      <c r="C322" s="594"/>
      <c r="D322" s="678" t="s">
        <v>1127</v>
      </c>
      <c r="E322" s="679"/>
      <c r="F322" s="679"/>
      <c r="G322" s="679"/>
      <c r="H322" s="680"/>
      <c r="I322" s="103" t="b">
        <v>0</v>
      </c>
      <c r="J322" s="103" t="b">
        <v>1</v>
      </c>
      <c r="K322" s="103" t="b">
        <v>0</v>
      </c>
      <c r="L322" s="103" t="b">
        <v>0</v>
      </c>
      <c r="M322" s="106"/>
      <c r="N322" s="632"/>
    </row>
    <row r="323" spans="1:14" ht="17.25" customHeight="1" outlineLevel="2" x14ac:dyDescent="0.25">
      <c r="A323" s="626" t="s">
        <v>464</v>
      </c>
      <c r="B323" s="627" t="s">
        <v>463</v>
      </c>
      <c r="C323" s="627"/>
      <c r="D323" s="646" t="s">
        <v>1161</v>
      </c>
      <c r="E323" s="647"/>
      <c r="F323" s="647"/>
      <c r="G323" s="647"/>
      <c r="H323" s="648"/>
      <c r="I323" s="585" t="b">
        <v>0</v>
      </c>
      <c r="J323" s="585" t="b">
        <v>1</v>
      </c>
      <c r="K323" s="585" t="b">
        <v>0</v>
      </c>
      <c r="L323" s="585" t="b">
        <v>0</v>
      </c>
      <c r="M323" s="414"/>
      <c r="N323" s="573" t="s">
        <v>10</v>
      </c>
    </row>
    <row r="324" spans="1:14" ht="39" customHeight="1" outlineLevel="2" thickBot="1" x14ac:dyDescent="0.3">
      <c r="A324" s="556"/>
      <c r="B324" s="594" t="s">
        <v>587</v>
      </c>
      <c r="C324" s="594"/>
      <c r="D324" s="649"/>
      <c r="E324" s="650"/>
      <c r="F324" s="650"/>
      <c r="G324" s="650"/>
      <c r="H324" s="651"/>
      <c r="I324" s="652"/>
      <c r="J324" s="621"/>
      <c r="K324" s="621"/>
      <c r="L324" s="621"/>
      <c r="M324" s="401"/>
      <c r="N324" s="632"/>
    </row>
    <row r="325" spans="1:14" s="56" customFormat="1" ht="15.75" customHeight="1" outlineLevel="2" x14ac:dyDescent="0.2">
      <c r="A325" s="640" t="s">
        <v>887</v>
      </c>
      <c r="B325" s="641"/>
      <c r="C325" s="642"/>
      <c r="D325" s="628" t="s">
        <v>745</v>
      </c>
      <c r="E325" s="629"/>
      <c r="F325" s="629"/>
      <c r="G325" s="629"/>
      <c r="H325" s="630"/>
      <c r="I325" s="587">
        <f>'7 Raport_hinnangud'!D68</f>
        <v>3</v>
      </c>
      <c r="J325" s="588"/>
      <c r="K325" s="588"/>
      <c r="L325" s="589"/>
      <c r="M325" s="407"/>
      <c r="N325" s="551" t="s">
        <v>10</v>
      </c>
    </row>
    <row r="326" spans="1:14" s="56" customFormat="1" ht="27" customHeight="1" outlineLevel="2" x14ac:dyDescent="0.2">
      <c r="A326" s="566" t="str">
        <f>$A$72</f>
        <v>Palun sisestage siia kokkuvõttev hinnang selle alaeesmärgi täitmise kohta, sh võttes indikaatoritele antud hinnangutest kokku need teemad, mis antud KOV-i jaoks kõige olulisemad on. Samuti tooge välja kuni 3 KOV-i tugevust ja nõrkust antud alaeesmärgi osas.</v>
      </c>
      <c r="B326" s="567"/>
      <c r="C326" s="570" t="str">
        <f>C72</f>
        <v>KOKKUVÕTTEV HINNANG ALAEESMÄRGI TÄITMISE KOHTA</v>
      </c>
      <c r="D326" s="571" t="str">
        <f>$C$72</f>
        <v>KOKKUVÕTTEV HINNANG ALAEESMÄRGI TÄITMISE KOHTA</v>
      </c>
      <c r="E326" s="571"/>
      <c r="F326" s="572"/>
      <c r="G326" s="590" t="s">
        <v>1080</v>
      </c>
      <c r="H326" s="591"/>
      <c r="I326" s="592"/>
      <c r="J326" s="608" t="s">
        <v>1081</v>
      </c>
      <c r="K326" s="609"/>
      <c r="L326" s="610"/>
      <c r="M326" s="402"/>
      <c r="N326" s="552"/>
    </row>
    <row r="327" spans="1:14" ht="44.25" customHeight="1" outlineLevel="2" thickBot="1" x14ac:dyDescent="0.3">
      <c r="A327" s="568"/>
      <c r="B327" s="569"/>
      <c r="C327" s="643"/>
      <c r="D327" s="644"/>
      <c r="E327" s="644"/>
      <c r="F327" s="645"/>
      <c r="G327" s="611" t="s">
        <v>1232</v>
      </c>
      <c r="H327" s="612"/>
      <c r="I327" s="613"/>
      <c r="J327" s="611" t="s">
        <v>1182</v>
      </c>
      <c r="K327" s="612"/>
      <c r="L327" s="613"/>
      <c r="M327" s="408"/>
      <c r="N327" s="553"/>
    </row>
    <row r="328" spans="1:14" ht="16.5" outlineLevel="1" thickBot="1" x14ac:dyDescent="0.3">
      <c r="A328" s="674" t="s">
        <v>529</v>
      </c>
      <c r="B328" s="675"/>
      <c r="C328" s="675"/>
      <c r="D328" s="675"/>
      <c r="E328" s="675"/>
      <c r="F328" s="675"/>
      <c r="G328" s="675"/>
      <c r="H328" s="675"/>
      <c r="I328" s="675"/>
      <c r="J328" s="675"/>
      <c r="K328" s="675"/>
      <c r="L328" s="675"/>
      <c r="M328" s="676"/>
      <c r="N328" s="677"/>
    </row>
    <row r="329" spans="1:14" outlineLevel="2" x14ac:dyDescent="0.25">
      <c r="A329" s="554" t="s">
        <v>394</v>
      </c>
      <c r="B329" s="563" t="s">
        <v>58</v>
      </c>
      <c r="C329" s="563"/>
      <c r="D329" s="660" t="s">
        <v>1156</v>
      </c>
      <c r="E329" s="661"/>
      <c r="F329" s="661"/>
      <c r="G329" s="661"/>
      <c r="H329" s="662"/>
      <c r="I329" s="585" t="b">
        <v>0</v>
      </c>
      <c r="J329" s="585" t="b">
        <v>0</v>
      </c>
      <c r="K329" s="585" t="b">
        <v>1</v>
      </c>
      <c r="L329" s="585" t="b">
        <v>0</v>
      </c>
      <c r="M329" s="399"/>
      <c r="N329" s="606" t="s">
        <v>10</v>
      </c>
    </row>
    <row r="330" spans="1:14" ht="136.5" customHeight="1" outlineLevel="2" thickBot="1" x14ac:dyDescent="0.3">
      <c r="A330" s="556"/>
      <c r="B330" s="594" t="s">
        <v>588</v>
      </c>
      <c r="C330" s="594"/>
      <c r="D330" s="649"/>
      <c r="E330" s="650"/>
      <c r="F330" s="650"/>
      <c r="G330" s="650"/>
      <c r="H330" s="651"/>
      <c r="I330" s="652"/>
      <c r="J330" s="652"/>
      <c r="K330" s="652"/>
      <c r="L330" s="652"/>
      <c r="M330" s="404"/>
      <c r="N330" s="632"/>
    </row>
    <row r="331" spans="1:14" s="56" customFormat="1" ht="16.5" customHeight="1" outlineLevel="2" x14ac:dyDescent="0.2">
      <c r="A331" s="640" t="s">
        <v>888</v>
      </c>
      <c r="B331" s="641"/>
      <c r="C331" s="642"/>
      <c r="D331" s="628" t="s">
        <v>745</v>
      </c>
      <c r="E331" s="629"/>
      <c r="F331" s="629"/>
      <c r="G331" s="629"/>
      <c r="H331" s="630"/>
      <c r="I331" s="587">
        <f>'7 Raport_hinnangud'!D73</f>
        <v>2</v>
      </c>
      <c r="J331" s="588"/>
      <c r="K331" s="588"/>
      <c r="L331" s="589"/>
      <c r="M331" s="407"/>
      <c r="N331" s="551" t="s">
        <v>10</v>
      </c>
    </row>
    <row r="332" spans="1:14" s="56" customFormat="1" ht="24.75" customHeight="1" outlineLevel="2" x14ac:dyDescent="0.2">
      <c r="A332" s="566" t="str">
        <f>$A$72</f>
        <v>Palun sisestage siia kokkuvõttev hinnang selle alaeesmärgi täitmise kohta, sh võttes indikaatoritele antud hinnangutest kokku need teemad, mis antud KOV-i jaoks kõige olulisemad on. Samuti tooge välja kuni 3 KOV-i tugevust ja nõrkust antud alaeesmärgi osas.</v>
      </c>
      <c r="B332" s="567"/>
      <c r="C332" s="570" t="str">
        <f>C72</f>
        <v>KOKKUVÕTTEV HINNANG ALAEESMÄRGI TÄITMISE KOHTA</v>
      </c>
      <c r="D332" s="571" t="str">
        <f>$C$72</f>
        <v>KOKKUVÕTTEV HINNANG ALAEESMÄRGI TÄITMISE KOHTA</v>
      </c>
      <c r="E332" s="571"/>
      <c r="F332" s="572"/>
      <c r="G332" s="590" t="s">
        <v>1080</v>
      </c>
      <c r="H332" s="591"/>
      <c r="I332" s="592"/>
      <c r="J332" s="608" t="s">
        <v>1081</v>
      </c>
      <c r="K332" s="609"/>
      <c r="L332" s="610"/>
      <c r="M332" s="402"/>
      <c r="N332" s="552"/>
    </row>
    <row r="333" spans="1:14" ht="56.25" customHeight="1" outlineLevel="2" thickBot="1" x14ac:dyDescent="0.3">
      <c r="A333" s="568"/>
      <c r="B333" s="569"/>
      <c r="C333" s="643" t="s">
        <v>1157</v>
      </c>
      <c r="D333" s="644"/>
      <c r="E333" s="644"/>
      <c r="F333" s="645"/>
      <c r="G333" s="611" t="s">
        <v>1158</v>
      </c>
      <c r="H333" s="612"/>
      <c r="I333" s="613"/>
      <c r="J333" s="611" t="s">
        <v>1154</v>
      </c>
      <c r="K333" s="612"/>
      <c r="L333" s="613"/>
      <c r="M333" s="408"/>
      <c r="N333" s="553"/>
    </row>
    <row r="334" spans="1:14" ht="16.5" outlineLevel="1" thickBot="1" x14ac:dyDescent="0.3">
      <c r="A334" s="622" t="s">
        <v>458</v>
      </c>
      <c r="B334" s="623"/>
      <c r="C334" s="623"/>
      <c r="D334" s="623"/>
      <c r="E334" s="623"/>
      <c r="F334" s="623"/>
      <c r="G334" s="623"/>
      <c r="H334" s="623"/>
      <c r="I334" s="623"/>
      <c r="J334" s="623"/>
      <c r="K334" s="623"/>
      <c r="L334" s="623"/>
      <c r="M334" s="624"/>
      <c r="N334" s="625"/>
    </row>
    <row r="335" spans="1:14" ht="15.75" customHeight="1" outlineLevel="2" x14ac:dyDescent="0.25">
      <c r="A335" s="626" t="s">
        <v>465</v>
      </c>
      <c r="B335" s="627" t="s">
        <v>2</v>
      </c>
      <c r="C335" s="627"/>
      <c r="D335" s="653" t="s">
        <v>1159</v>
      </c>
      <c r="E335" s="654"/>
      <c r="F335" s="654"/>
      <c r="G335" s="654"/>
      <c r="H335" s="655"/>
      <c r="I335" s="633" t="b">
        <v>0</v>
      </c>
      <c r="J335" s="633" t="b">
        <v>1</v>
      </c>
      <c r="K335" s="633" t="b">
        <v>0</v>
      </c>
      <c r="L335" s="633" t="b">
        <v>0</v>
      </c>
      <c r="M335" s="416"/>
      <c r="N335" s="573" t="s">
        <v>10</v>
      </c>
    </row>
    <row r="336" spans="1:14" ht="153" customHeight="1" outlineLevel="2" thickBot="1" x14ac:dyDescent="0.3">
      <c r="A336" s="556"/>
      <c r="B336" s="594" t="s">
        <v>1110</v>
      </c>
      <c r="C336" s="594"/>
      <c r="D336" s="649"/>
      <c r="E336" s="650"/>
      <c r="F336" s="650"/>
      <c r="G336" s="650"/>
      <c r="H336" s="651"/>
      <c r="I336" s="671"/>
      <c r="J336" s="634"/>
      <c r="K336" s="634"/>
      <c r="L336" s="634"/>
      <c r="M336" s="417"/>
      <c r="N336" s="632"/>
    </row>
    <row r="337" spans="1:14" s="56" customFormat="1" ht="14.25" customHeight="1" outlineLevel="2" x14ac:dyDescent="0.2">
      <c r="A337" s="640" t="s">
        <v>889</v>
      </c>
      <c r="B337" s="641"/>
      <c r="C337" s="642"/>
      <c r="D337" s="628" t="s">
        <v>745</v>
      </c>
      <c r="E337" s="629"/>
      <c r="F337" s="629"/>
      <c r="G337" s="629"/>
      <c r="H337" s="630"/>
      <c r="I337" s="587">
        <f>'7 Raport_hinnangud'!D75</f>
        <v>3</v>
      </c>
      <c r="J337" s="588"/>
      <c r="K337" s="588"/>
      <c r="L337" s="589"/>
      <c r="M337" s="407"/>
      <c r="N337" s="551" t="s">
        <v>10</v>
      </c>
    </row>
    <row r="338" spans="1:14" s="56" customFormat="1" ht="27" customHeight="1" outlineLevel="2" x14ac:dyDescent="0.2">
      <c r="A338" s="566" t="str">
        <f>$A$72</f>
        <v>Palun sisestage siia kokkuvõttev hinnang selle alaeesmärgi täitmise kohta, sh võttes indikaatoritele antud hinnangutest kokku need teemad, mis antud KOV-i jaoks kõige olulisemad on. Samuti tooge välja kuni 3 KOV-i tugevust ja nõrkust antud alaeesmärgi osas.</v>
      </c>
      <c r="B338" s="567"/>
      <c r="C338" s="570" t="str">
        <f>C72</f>
        <v>KOKKUVÕTTEV HINNANG ALAEESMÄRGI TÄITMISE KOHTA</v>
      </c>
      <c r="D338" s="571" t="str">
        <f>$C$72</f>
        <v>KOKKUVÕTTEV HINNANG ALAEESMÄRGI TÄITMISE KOHTA</v>
      </c>
      <c r="E338" s="571"/>
      <c r="F338" s="572"/>
      <c r="G338" s="590" t="s">
        <v>1080</v>
      </c>
      <c r="H338" s="591"/>
      <c r="I338" s="592"/>
      <c r="J338" s="608" t="s">
        <v>1081</v>
      </c>
      <c r="K338" s="609"/>
      <c r="L338" s="610"/>
      <c r="M338" s="520"/>
      <c r="N338" s="552"/>
    </row>
    <row r="339" spans="1:14" ht="47.25" customHeight="1" outlineLevel="2" thickBot="1" x14ac:dyDescent="0.3">
      <c r="A339" s="568"/>
      <c r="B339" s="569"/>
      <c r="C339" s="643"/>
      <c r="D339" s="644"/>
      <c r="E339" s="644"/>
      <c r="F339" s="645"/>
      <c r="G339" s="611" t="s">
        <v>1155</v>
      </c>
      <c r="H339" s="612"/>
      <c r="I339" s="613"/>
      <c r="J339" s="611" t="s">
        <v>1160</v>
      </c>
      <c r="K339" s="612"/>
      <c r="L339" s="613"/>
      <c r="M339" s="408"/>
      <c r="N339" s="553"/>
    </row>
    <row r="340" spans="1:14" ht="18.75" customHeight="1" x14ac:dyDescent="0.25">
      <c r="A340" s="181"/>
      <c r="B340" s="181"/>
      <c r="C340" s="181"/>
      <c r="D340" s="182"/>
      <c r="E340" s="182"/>
      <c r="F340" s="182"/>
      <c r="G340" s="182"/>
      <c r="H340" s="182"/>
      <c r="I340" s="183"/>
      <c r="J340" s="183"/>
      <c r="K340" s="183"/>
      <c r="L340" s="183"/>
      <c r="M340" s="183"/>
      <c r="N340" s="184"/>
    </row>
    <row r="347" spans="1:14" ht="50.25" customHeight="1" x14ac:dyDescent="0.25"/>
    <row r="348" spans="1:14" ht="35.25" customHeight="1" x14ac:dyDescent="0.25"/>
    <row r="349" spans="1:14" ht="42.75" customHeight="1" x14ac:dyDescent="0.25"/>
    <row r="350" spans="1:14" ht="48.75" customHeight="1" x14ac:dyDescent="0.25"/>
    <row r="351" spans="1:14" ht="45.75" customHeight="1" x14ac:dyDescent="0.25"/>
    <row r="352" spans="1:14" ht="39.75" customHeight="1" x14ac:dyDescent="0.25"/>
    <row r="353" ht="80.25" customHeight="1" x14ac:dyDescent="0.25"/>
    <row r="354" ht="48.75" customHeight="1" x14ac:dyDescent="0.25"/>
    <row r="355" ht="111" customHeight="1" x14ac:dyDescent="0.25"/>
    <row r="356" ht="53.25" customHeight="1" x14ac:dyDescent="0.25"/>
    <row r="357" ht="34.5" customHeight="1" x14ac:dyDescent="0.25"/>
    <row r="358" ht="59.25" customHeight="1" x14ac:dyDescent="0.25"/>
  </sheetData>
  <mergeCells count="700">
    <mergeCell ref="B22:C22"/>
    <mergeCell ref="D26:G26"/>
    <mergeCell ref="N42:N45"/>
    <mergeCell ref="K67:K68"/>
    <mergeCell ref="L67:L68"/>
    <mergeCell ref="D71:H71"/>
    <mergeCell ref="G73:I73"/>
    <mergeCell ref="A1:C1"/>
    <mergeCell ref="D67:H68"/>
    <mergeCell ref="D25:G25"/>
    <mergeCell ref="B29:C29"/>
    <mergeCell ref="D61:H61"/>
    <mergeCell ref="D62:H62"/>
    <mergeCell ref="D24:G24"/>
    <mergeCell ref="F3:N3"/>
    <mergeCell ref="F4:N4"/>
    <mergeCell ref="D1:D4"/>
    <mergeCell ref="D6:L6"/>
    <mergeCell ref="A7:N7"/>
    <mergeCell ref="N9:N12"/>
    <mergeCell ref="N60:N64"/>
    <mergeCell ref="B61:B64"/>
    <mergeCell ref="N51:N57"/>
    <mergeCell ref="H23:K23"/>
    <mergeCell ref="B43:B45"/>
    <mergeCell ref="A46:A50"/>
    <mergeCell ref="N46:N50"/>
    <mergeCell ref="D53:G53"/>
    <mergeCell ref="D52:G52"/>
    <mergeCell ref="D50:G50"/>
    <mergeCell ref="H49:K49"/>
    <mergeCell ref="D55:G55"/>
    <mergeCell ref="H53:K53"/>
    <mergeCell ref="H50:K50"/>
    <mergeCell ref="H51:K51"/>
    <mergeCell ref="H52:K52"/>
    <mergeCell ref="B46:C46"/>
    <mergeCell ref="D54:G54"/>
    <mergeCell ref="D46:G46"/>
    <mergeCell ref="A39:A41"/>
    <mergeCell ref="A33:A34"/>
    <mergeCell ref="B47:B50"/>
    <mergeCell ref="A338:B339"/>
    <mergeCell ref="C338:F338"/>
    <mergeCell ref="C339:F339"/>
    <mergeCell ref="A332:B333"/>
    <mergeCell ref="C332:F332"/>
    <mergeCell ref="C333:F333"/>
    <mergeCell ref="C192:F192"/>
    <mergeCell ref="C193:F193"/>
    <mergeCell ref="A208:B209"/>
    <mergeCell ref="C208:F208"/>
    <mergeCell ref="C209:F209"/>
    <mergeCell ref="A257:B258"/>
    <mergeCell ref="C257:F257"/>
    <mergeCell ref="C258:F258"/>
    <mergeCell ref="A268:B269"/>
    <mergeCell ref="C268:F268"/>
    <mergeCell ref="C269:F269"/>
    <mergeCell ref="A302:B303"/>
    <mergeCell ref="A329:A330"/>
    <mergeCell ref="B329:C329"/>
    <mergeCell ref="B330:C330"/>
    <mergeCell ref="B288:C288"/>
    <mergeCell ref="A301:C301"/>
    <mergeCell ref="B336:C336"/>
    <mergeCell ref="A326:B327"/>
    <mergeCell ref="C326:F326"/>
    <mergeCell ref="C327:F327"/>
    <mergeCell ref="A295:A296"/>
    <mergeCell ref="A287:A288"/>
    <mergeCell ref="B300:C300"/>
    <mergeCell ref="B324:C324"/>
    <mergeCell ref="A299:A300"/>
    <mergeCell ref="D299:H300"/>
    <mergeCell ref="A306:A309"/>
    <mergeCell ref="B322:C322"/>
    <mergeCell ref="B310:C310"/>
    <mergeCell ref="B311:B315"/>
    <mergeCell ref="A337:C337"/>
    <mergeCell ref="B93:C93"/>
    <mergeCell ref="A150:A152"/>
    <mergeCell ref="B150:C150"/>
    <mergeCell ref="B146:B147"/>
    <mergeCell ref="B149:C149"/>
    <mergeCell ref="B134:B137"/>
    <mergeCell ref="D185:F185"/>
    <mergeCell ref="B281:C281"/>
    <mergeCell ref="B278:C278"/>
    <mergeCell ref="B274:C274"/>
    <mergeCell ref="A104:N104"/>
    <mergeCell ref="A105:A106"/>
    <mergeCell ref="B105:C105"/>
    <mergeCell ref="B108:C108"/>
    <mergeCell ref="A109:A110"/>
    <mergeCell ref="B109:C109"/>
    <mergeCell ref="G179:H179"/>
    <mergeCell ref="G180:H180"/>
    <mergeCell ref="G181:H181"/>
    <mergeCell ref="G182:H182"/>
    <mergeCell ref="G183:H183"/>
    <mergeCell ref="A153:C153"/>
    <mergeCell ref="C155:F155"/>
    <mergeCell ref="A159:A160"/>
    <mergeCell ref="B158:C158"/>
    <mergeCell ref="A174:N174"/>
    <mergeCell ref="J172:L172"/>
    <mergeCell ref="G173:I173"/>
    <mergeCell ref="J173:L173"/>
    <mergeCell ref="N169:N170"/>
    <mergeCell ref="D171:H171"/>
    <mergeCell ref="C172:F172"/>
    <mergeCell ref="A161:A165"/>
    <mergeCell ref="L157:L158"/>
    <mergeCell ref="A157:A158"/>
    <mergeCell ref="N139:N143"/>
    <mergeCell ref="D138:H138"/>
    <mergeCell ref="D144:H144"/>
    <mergeCell ref="A119:A130"/>
    <mergeCell ref="B138:C138"/>
    <mergeCell ref="N111:N112"/>
    <mergeCell ref="B111:C111"/>
    <mergeCell ref="C154:F154"/>
    <mergeCell ref="D149:H149"/>
    <mergeCell ref="N150:N152"/>
    <mergeCell ref="D152:H152"/>
    <mergeCell ref="B152:C152"/>
    <mergeCell ref="N126:N130"/>
    <mergeCell ref="D132:H132"/>
    <mergeCell ref="J116:L116"/>
    <mergeCell ref="D114:H114"/>
    <mergeCell ref="B113:C113"/>
    <mergeCell ref="A114:C114"/>
    <mergeCell ref="C116:F116"/>
    <mergeCell ref="G115:I115"/>
    <mergeCell ref="J115:L115"/>
    <mergeCell ref="G116:I116"/>
    <mergeCell ref="A117:N117"/>
    <mergeCell ref="A111:A113"/>
    <mergeCell ref="I273:I274"/>
    <mergeCell ref="B276:C276"/>
    <mergeCell ref="L277:L278"/>
    <mergeCell ref="I277:I278"/>
    <mergeCell ref="K263:K264"/>
    <mergeCell ref="L263:L264"/>
    <mergeCell ref="J273:J274"/>
    <mergeCell ref="I267:L267"/>
    <mergeCell ref="L271:L272"/>
    <mergeCell ref="J263:J264"/>
    <mergeCell ref="K271:K272"/>
    <mergeCell ref="I263:I264"/>
    <mergeCell ref="D265:H266"/>
    <mergeCell ref="I265:I266"/>
    <mergeCell ref="D271:H272"/>
    <mergeCell ref="I271:I272"/>
    <mergeCell ref="D273:H274"/>
    <mergeCell ref="D275:H276"/>
    <mergeCell ref="B199:C199"/>
    <mergeCell ref="B197:C197"/>
    <mergeCell ref="B217:B234"/>
    <mergeCell ref="B235:C235"/>
    <mergeCell ref="B211:C211"/>
    <mergeCell ref="A211:A215"/>
    <mergeCell ref="G155:I155"/>
    <mergeCell ref="J155:L155"/>
    <mergeCell ref="B176:B178"/>
    <mergeCell ref="I179:L179"/>
    <mergeCell ref="C173:F173"/>
    <mergeCell ref="D187:F187"/>
    <mergeCell ref="D179:F179"/>
    <mergeCell ref="D180:F180"/>
    <mergeCell ref="D181:F181"/>
    <mergeCell ref="D182:F182"/>
    <mergeCell ref="D183:F183"/>
    <mergeCell ref="D184:F184"/>
    <mergeCell ref="A172:B173"/>
    <mergeCell ref="B179:B187"/>
    <mergeCell ref="I207:L207"/>
    <mergeCell ref="D186:F186"/>
    <mergeCell ref="A171:C171"/>
    <mergeCell ref="D157:H158"/>
    <mergeCell ref="N275:N276"/>
    <mergeCell ref="N279:N280"/>
    <mergeCell ref="N277:N278"/>
    <mergeCell ref="D279:H280"/>
    <mergeCell ref="I279:I280"/>
    <mergeCell ref="J277:J278"/>
    <mergeCell ref="J279:J280"/>
    <mergeCell ref="J275:J276"/>
    <mergeCell ref="K275:K276"/>
    <mergeCell ref="L275:L276"/>
    <mergeCell ref="L279:L280"/>
    <mergeCell ref="D277:H278"/>
    <mergeCell ref="I275:I276"/>
    <mergeCell ref="N273:N274"/>
    <mergeCell ref="K273:K274"/>
    <mergeCell ref="L273:L274"/>
    <mergeCell ref="A289:A290"/>
    <mergeCell ref="B289:C289"/>
    <mergeCell ref="B298:C298"/>
    <mergeCell ref="B261:C261"/>
    <mergeCell ref="A279:A280"/>
    <mergeCell ref="B279:C279"/>
    <mergeCell ref="A291:A294"/>
    <mergeCell ref="A265:A266"/>
    <mergeCell ref="B265:C265"/>
    <mergeCell ref="B280:C280"/>
    <mergeCell ref="A263:A264"/>
    <mergeCell ref="B263:C263"/>
    <mergeCell ref="B262:C262"/>
    <mergeCell ref="A273:A274"/>
    <mergeCell ref="B273:C273"/>
    <mergeCell ref="A270:N270"/>
    <mergeCell ref="A271:A272"/>
    <mergeCell ref="B271:C271"/>
    <mergeCell ref="K277:K278"/>
    <mergeCell ref="N267:N269"/>
    <mergeCell ref="L265:L266"/>
    <mergeCell ref="N281:N282"/>
    <mergeCell ref="K279:K280"/>
    <mergeCell ref="B277:C277"/>
    <mergeCell ref="A281:A282"/>
    <mergeCell ref="N157:N158"/>
    <mergeCell ref="I153:L153"/>
    <mergeCell ref="A156:N156"/>
    <mergeCell ref="N164:N165"/>
    <mergeCell ref="I157:I158"/>
    <mergeCell ref="B157:C157"/>
    <mergeCell ref="B166:C166"/>
    <mergeCell ref="B167:B170"/>
    <mergeCell ref="A154:B155"/>
    <mergeCell ref="J157:J158"/>
    <mergeCell ref="K157:K158"/>
    <mergeCell ref="G154:I154"/>
    <mergeCell ref="J154:L154"/>
    <mergeCell ref="D153:H153"/>
    <mergeCell ref="B159:C159"/>
    <mergeCell ref="N159:N160"/>
    <mergeCell ref="A166:A170"/>
    <mergeCell ref="N153:N155"/>
    <mergeCell ref="N166:N168"/>
    <mergeCell ref="N201:N206"/>
    <mergeCell ref="L109:L110"/>
    <mergeCell ref="D109:H110"/>
    <mergeCell ref="D148:H148"/>
    <mergeCell ref="A145:A149"/>
    <mergeCell ref="B148:C148"/>
    <mergeCell ref="B132:C132"/>
    <mergeCell ref="A131:A132"/>
    <mergeCell ref="B139:C139"/>
    <mergeCell ref="B140:B143"/>
    <mergeCell ref="B144:C144"/>
    <mergeCell ref="D113:H113"/>
    <mergeCell ref="B145:C145"/>
    <mergeCell ref="D107:H108"/>
    <mergeCell ref="A107:A108"/>
    <mergeCell ref="B107:C107"/>
    <mergeCell ref="B106:C106"/>
    <mergeCell ref="K105:K106"/>
    <mergeCell ref="L105:L106"/>
    <mergeCell ref="B97:C97"/>
    <mergeCell ref="A96:A97"/>
    <mergeCell ref="B96:C96"/>
    <mergeCell ref="L96:L97"/>
    <mergeCell ref="D96:H97"/>
    <mergeCell ref="I96:I97"/>
    <mergeCell ref="A98:A100"/>
    <mergeCell ref="D101:H101"/>
    <mergeCell ref="A102:B103"/>
    <mergeCell ref="C102:F102"/>
    <mergeCell ref="C103:F103"/>
    <mergeCell ref="D105:H106"/>
    <mergeCell ref="N96:N97"/>
    <mergeCell ref="N109:N110"/>
    <mergeCell ref="N107:N108"/>
    <mergeCell ref="B110:C110"/>
    <mergeCell ref="A94:A95"/>
    <mergeCell ref="B94:C94"/>
    <mergeCell ref="K109:K110"/>
    <mergeCell ref="N98:N100"/>
    <mergeCell ref="D100:H100"/>
    <mergeCell ref="B98:C98"/>
    <mergeCell ref="I101:L101"/>
    <mergeCell ref="J109:J110"/>
    <mergeCell ref="J103:L103"/>
    <mergeCell ref="J105:J106"/>
    <mergeCell ref="I105:I106"/>
    <mergeCell ref="I107:I108"/>
    <mergeCell ref="I109:I110"/>
    <mergeCell ref="A101:C101"/>
    <mergeCell ref="J107:J108"/>
    <mergeCell ref="N105:N106"/>
    <mergeCell ref="K107:K108"/>
    <mergeCell ref="L107:L108"/>
    <mergeCell ref="J96:J97"/>
    <mergeCell ref="K96:K97"/>
    <mergeCell ref="D80:H80"/>
    <mergeCell ref="D79:H79"/>
    <mergeCell ref="I94:I95"/>
    <mergeCell ref="B95:C95"/>
    <mergeCell ref="J94:J95"/>
    <mergeCell ref="D93:H93"/>
    <mergeCell ref="D94:H95"/>
    <mergeCell ref="B87:C87"/>
    <mergeCell ref="A75:A86"/>
    <mergeCell ref="D78:H78"/>
    <mergeCell ref="D86:H86"/>
    <mergeCell ref="B76:B86"/>
    <mergeCell ref="A87:A93"/>
    <mergeCell ref="D82:H82"/>
    <mergeCell ref="B88:B92"/>
    <mergeCell ref="D84:H84"/>
    <mergeCell ref="D85:H85"/>
    <mergeCell ref="D83:H83"/>
    <mergeCell ref="D81:H81"/>
    <mergeCell ref="D75:H75"/>
    <mergeCell ref="D76:H76"/>
    <mergeCell ref="N29:N32"/>
    <mergeCell ref="N35:N36"/>
    <mergeCell ref="B27:C27"/>
    <mergeCell ref="B30:B32"/>
    <mergeCell ref="D23:G23"/>
    <mergeCell ref="B23:B26"/>
    <mergeCell ref="N94:N95"/>
    <mergeCell ref="L94:L95"/>
    <mergeCell ref="D77:H77"/>
    <mergeCell ref="K94:K95"/>
    <mergeCell ref="N75:N86"/>
    <mergeCell ref="J73:L73"/>
    <mergeCell ref="I71:L71"/>
    <mergeCell ref="C73:F73"/>
    <mergeCell ref="G72:I72"/>
    <mergeCell ref="J72:L72"/>
    <mergeCell ref="A72:B73"/>
    <mergeCell ref="C72:F72"/>
    <mergeCell ref="A74:N74"/>
    <mergeCell ref="N71:N73"/>
    <mergeCell ref="A71:C71"/>
    <mergeCell ref="D64:H64"/>
    <mergeCell ref="D60:H60"/>
    <mergeCell ref="H54:K54"/>
    <mergeCell ref="A67:A68"/>
    <mergeCell ref="B68:C68"/>
    <mergeCell ref="B67:C67"/>
    <mergeCell ref="J67:J68"/>
    <mergeCell ref="B66:C66"/>
    <mergeCell ref="A60:A64"/>
    <mergeCell ref="A13:A20"/>
    <mergeCell ref="N22:N26"/>
    <mergeCell ref="N16:N20"/>
    <mergeCell ref="A22:A26"/>
    <mergeCell ref="A37:A38"/>
    <mergeCell ref="N37:N38"/>
    <mergeCell ref="A42:A45"/>
    <mergeCell ref="A29:A32"/>
    <mergeCell ref="N33:N34"/>
    <mergeCell ref="A35:A36"/>
    <mergeCell ref="B40:B41"/>
    <mergeCell ref="N27:N28"/>
    <mergeCell ref="B38:C38"/>
    <mergeCell ref="B37:C37"/>
    <mergeCell ref="H24:K24"/>
    <mergeCell ref="N13:N15"/>
    <mergeCell ref="A27:A28"/>
    <mergeCell ref="H22:K22"/>
    <mergeCell ref="D56:G56"/>
    <mergeCell ref="A58:N58"/>
    <mergeCell ref="A59:N59"/>
    <mergeCell ref="A51:A57"/>
    <mergeCell ref="D49:G49"/>
    <mergeCell ref="D47:G47"/>
    <mergeCell ref="D48:G48"/>
    <mergeCell ref="H55:K55"/>
    <mergeCell ref="H56:K56"/>
    <mergeCell ref="H57:K57"/>
    <mergeCell ref="D51:G51"/>
    <mergeCell ref="B52:B57"/>
    <mergeCell ref="G184:H184"/>
    <mergeCell ref="A188:A190"/>
    <mergeCell ref="B188:C188"/>
    <mergeCell ref="N188:N190"/>
    <mergeCell ref="B190:C190"/>
    <mergeCell ref="N191:N193"/>
    <mergeCell ref="G185:H185"/>
    <mergeCell ref="G186:H186"/>
    <mergeCell ref="G193:I193"/>
    <mergeCell ref="J193:L193"/>
    <mergeCell ref="N175:N187"/>
    <mergeCell ref="D190:H190"/>
    <mergeCell ref="B175:C175"/>
    <mergeCell ref="A175:A187"/>
    <mergeCell ref="D191:H191"/>
    <mergeCell ref="G192:I192"/>
    <mergeCell ref="J192:L192"/>
    <mergeCell ref="G187:H187"/>
    <mergeCell ref="N87:N89"/>
    <mergeCell ref="N91:N92"/>
    <mergeCell ref="N67:N68"/>
    <mergeCell ref="K65:K66"/>
    <mergeCell ref="B243:C243"/>
    <mergeCell ref="N199:N200"/>
    <mergeCell ref="A191:C191"/>
    <mergeCell ref="B198:C198"/>
    <mergeCell ref="N196:N198"/>
    <mergeCell ref="A194:N194"/>
    <mergeCell ref="A195:N195"/>
    <mergeCell ref="A196:A206"/>
    <mergeCell ref="B196:C196"/>
    <mergeCell ref="B200:C200"/>
    <mergeCell ref="D201:H201"/>
    <mergeCell ref="D202:H202"/>
    <mergeCell ref="D203:H203"/>
    <mergeCell ref="D204:H204"/>
    <mergeCell ref="D205:H205"/>
    <mergeCell ref="D206:H206"/>
    <mergeCell ref="B201:C201"/>
    <mergeCell ref="A192:B193"/>
    <mergeCell ref="B202:B206"/>
    <mergeCell ref="I191:L191"/>
    <mergeCell ref="G208:I208"/>
    <mergeCell ref="J208:L208"/>
    <mergeCell ref="G209:I209"/>
    <mergeCell ref="J209:L209"/>
    <mergeCell ref="B237:B238"/>
    <mergeCell ref="B236:C236"/>
    <mergeCell ref="D215:H215"/>
    <mergeCell ref="A210:N210"/>
    <mergeCell ref="A216:A235"/>
    <mergeCell ref="N211:N214"/>
    <mergeCell ref="N216:N234"/>
    <mergeCell ref="D235:H235"/>
    <mergeCell ref="N236:N238"/>
    <mergeCell ref="N207:N209"/>
    <mergeCell ref="A207:C207"/>
    <mergeCell ref="A236:A239"/>
    <mergeCell ref="D207:H207"/>
    <mergeCell ref="J248:J249"/>
    <mergeCell ref="L248:L249"/>
    <mergeCell ref="B213:B214"/>
    <mergeCell ref="B215:C215"/>
    <mergeCell ref="A240:A242"/>
    <mergeCell ref="N240:N242"/>
    <mergeCell ref="D239:H239"/>
    <mergeCell ref="D242:H242"/>
    <mergeCell ref="N248:N249"/>
    <mergeCell ref="N243:N246"/>
    <mergeCell ref="B242:C242"/>
    <mergeCell ref="B239:C239"/>
    <mergeCell ref="M248:M249"/>
    <mergeCell ref="B240:C240"/>
    <mergeCell ref="B249:C249"/>
    <mergeCell ref="B247:C247"/>
    <mergeCell ref="B244:B246"/>
    <mergeCell ref="B248:C248"/>
    <mergeCell ref="K248:K249"/>
    <mergeCell ref="D247:H247"/>
    <mergeCell ref="D248:H249"/>
    <mergeCell ref="I248:I249"/>
    <mergeCell ref="A248:A249"/>
    <mergeCell ref="A243:A247"/>
    <mergeCell ref="B283:C283"/>
    <mergeCell ref="A328:N328"/>
    <mergeCell ref="A317:A322"/>
    <mergeCell ref="D323:H324"/>
    <mergeCell ref="I323:I324"/>
    <mergeCell ref="D309:H309"/>
    <mergeCell ref="D316:H316"/>
    <mergeCell ref="D301:H301"/>
    <mergeCell ref="N310:N314"/>
    <mergeCell ref="N306:N308"/>
    <mergeCell ref="B317:C317"/>
    <mergeCell ref="C302:F302"/>
    <mergeCell ref="J323:J324"/>
    <mergeCell ref="B316:C316"/>
    <mergeCell ref="D322:H322"/>
    <mergeCell ref="G327:I327"/>
    <mergeCell ref="A325:C325"/>
    <mergeCell ref="B309:C309"/>
    <mergeCell ref="A304:N304"/>
    <mergeCell ref="A305:N305"/>
    <mergeCell ref="N287:N288"/>
    <mergeCell ref="J287:J288"/>
    <mergeCell ref="K287:K288"/>
    <mergeCell ref="L287:L288"/>
    <mergeCell ref="J254:J255"/>
    <mergeCell ref="J258:L258"/>
    <mergeCell ref="B251:C251"/>
    <mergeCell ref="G258:I258"/>
    <mergeCell ref="K252:K253"/>
    <mergeCell ref="D267:H267"/>
    <mergeCell ref="D263:H264"/>
    <mergeCell ref="J257:L257"/>
    <mergeCell ref="L250:L251"/>
    <mergeCell ref="A256:C256"/>
    <mergeCell ref="G257:I257"/>
    <mergeCell ref="I256:L256"/>
    <mergeCell ref="D256:H256"/>
    <mergeCell ref="B252:C252"/>
    <mergeCell ref="D254:H255"/>
    <mergeCell ref="J252:J253"/>
    <mergeCell ref="I254:I255"/>
    <mergeCell ref="A252:A253"/>
    <mergeCell ref="I250:I251"/>
    <mergeCell ref="D252:H253"/>
    <mergeCell ref="I252:I253"/>
    <mergeCell ref="A250:A251"/>
    <mergeCell ref="K250:K251"/>
    <mergeCell ref="A261:A262"/>
    <mergeCell ref="A259:N259"/>
    <mergeCell ref="I261:I262"/>
    <mergeCell ref="A254:A255"/>
    <mergeCell ref="A260:N260"/>
    <mergeCell ref="M250:M251"/>
    <mergeCell ref="M254:M255"/>
    <mergeCell ref="N256:N258"/>
    <mergeCell ref="N252:N253"/>
    <mergeCell ref="N254:N255"/>
    <mergeCell ref="L252:L253"/>
    <mergeCell ref="L254:L255"/>
    <mergeCell ref="K254:K255"/>
    <mergeCell ref="J250:J251"/>
    <mergeCell ref="N261:N262"/>
    <mergeCell ref="L261:L262"/>
    <mergeCell ref="J261:J262"/>
    <mergeCell ref="K261:K262"/>
    <mergeCell ref="B253:C253"/>
    <mergeCell ref="D261:H262"/>
    <mergeCell ref="D250:H251"/>
    <mergeCell ref="B250:C250"/>
    <mergeCell ref="N250:N251"/>
    <mergeCell ref="B254:C254"/>
    <mergeCell ref="B255:C255"/>
    <mergeCell ref="K335:K336"/>
    <mergeCell ref="L335:L336"/>
    <mergeCell ref="D335:H336"/>
    <mergeCell ref="N289:N290"/>
    <mergeCell ref="J297:J298"/>
    <mergeCell ref="K297:K298"/>
    <mergeCell ref="N329:N330"/>
    <mergeCell ref="J332:L332"/>
    <mergeCell ref="I331:L331"/>
    <mergeCell ref="G332:I332"/>
    <mergeCell ref="N295:N296"/>
    <mergeCell ref="N301:N303"/>
    <mergeCell ref="I335:I336"/>
    <mergeCell ref="D331:H331"/>
    <mergeCell ref="K323:K324"/>
    <mergeCell ref="L323:L324"/>
    <mergeCell ref="G326:I326"/>
    <mergeCell ref="J326:L326"/>
    <mergeCell ref="J327:L327"/>
    <mergeCell ref="J295:J296"/>
    <mergeCell ref="K295:K296"/>
    <mergeCell ref="L295:L296"/>
    <mergeCell ref="L289:L290"/>
    <mergeCell ref="D289:H290"/>
    <mergeCell ref="N271:N272"/>
    <mergeCell ref="N265:N266"/>
    <mergeCell ref="N263:N264"/>
    <mergeCell ref="J265:J266"/>
    <mergeCell ref="K265:K266"/>
    <mergeCell ref="N283:N285"/>
    <mergeCell ref="B296:C296"/>
    <mergeCell ref="A297:A298"/>
    <mergeCell ref="B297:C297"/>
    <mergeCell ref="I287:I288"/>
    <mergeCell ref="D286:H286"/>
    <mergeCell ref="D287:H288"/>
    <mergeCell ref="B292:B294"/>
    <mergeCell ref="I289:I290"/>
    <mergeCell ref="I295:I296"/>
    <mergeCell ref="B290:C290"/>
    <mergeCell ref="B282:C282"/>
    <mergeCell ref="B295:C295"/>
    <mergeCell ref="A283:A286"/>
    <mergeCell ref="D295:H296"/>
    <mergeCell ref="I281:I282"/>
    <mergeCell ref="K281:K282"/>
    <mergeCell ref="L281:L282"/>
    <mergeCell ref="B286:C286"/>
    <mergeCell ref="K329:K330"/>
    <mergeCell ref="A275:A276"/>
    <mergeCell ref="B275:C275"/>
    <mergeCell ref="N331:N333"/>
    <mergeCell ref="N317:N322"/>
    <mergeCell ref="N299:N300"/>
    <mergeCell ref="L297:L298"/>
    <mergeCell ref="J299:J300"/>
    <mergeCell ref="K299:K300"/>
    <mergeCell ref="N297:N298"/>
    <mergeCell ref="B299:C299"/>
    <mergeCell ref="B318:B321"/>
    <mergeCell ref="J329:J330"/>
    <mergeCell ref="D329:H330"/>
    <mergeCell ref="I329:I330"/>
    <mergeCell ref="A331:C331"/>
    <mergeCell ref="B306:B308"/>
    <mergeCell ref="G333:I333"/>
    <mergeCell ref="J333:L333"/>
    <mergeCell ref="L329:L330"/>
    <mergeCell ref="N325:N327"/>
    <mergeCell ref="A310:A316"/>
    <mergeCell ref="D325:H325"/>
    <mergeCell ref="I299:I300"/>
    <mergeCell ref="D22:G22"/>
    <mergeCell ref="A69:A70"/>
    <mergeCell ref="B69:B70"/>
    <mergeCell ref="D57:G57"/>
    <mergeCell ref="I67:I68"/>
    <mergeCell ref="H46:K46"/>
    <mergeCell ref="J65:J66"/>
    <mergeCell ref="I337:L337"/>
    <mergeCell ref="J281:J282"/>
    <mergeCell ref="B287:C287"/>
    <mergeCell ref="J271:J272"/>
    <mergeCell ref="A267:C267"/>
    <mergeCell ref="B264:C264"/>
    <mergeCell ref="B272:C272"/>
    <mergeCell ref="B266:C266"/>
    <mergeCell ref="A277:A278"/>
    <mergeCell ref="J289:J290"/>
    <mergeCell ref="K289:K290"/>
    <mergeCell ref="B323:C323"/>
    <mergeCell ref="C303:F303"/>
    <mergeCell ref="A323:A324"/>
    <mergeCell ref="D297:H298"/>
    <mergeCell ref="I297:I298"/>
    <mergeCell ref="D281:H282"/>
    <mergeCell ref="G339:I339"/>
    <mergeCell ref="J339:L339"/>
    <mergeCell ref="G268:I268"/>
    <mergeCell ref="J268:L268"/>
    <mergeCell ref="G269:I269"/>
    <mergeCell ref="J269:L269"/>
    <mergeCell ref="I301:L301"/>
    <mergeCell ref="G302:I302"/>
    <mergeCell ref="J302:L302"/>
    <mergeCell ref="G303:I303"/>
    <mergeCell ref="J303:L303"/>
    <mergeCell ref="I325:L325"/>
    <mergeCell ref="L299:L300"/>
    <mergeCell ref="A334:N334"/>
    <mergeCell ref="A335:A336"/>
    <mergeCell ref="B335:C335"/>
    <mergeCell ref="D337:H337"/>
    <mergeCell ref="N291:N294"/>
    <mergeCell ref="N323:N324"/>
    <mergeCell ref="J335:J336"/>
    <mergeCell ref="N335:N336"/>
    <mergeCell ref="N337:N339"/>
    <mergeCell ref="G338:I338"/>
    <mergeCell ref="J338:L338"/>
    <mergeCell ref="F1:N1"/>
    <mergeCell ref="F2:N2"/>
    <mergeCell ref="B9:B12"/>
    <mergeCell ref="N148:N149"/>
    <mergeCell ref="B100:C100"/>
    <mergeCell ref="B99:C99"/>
    <mergeCell ref="H47:K47"/>
    <mergeCell ref="H48:K48"/>
    <mergeCell ref="N39:N41"/>
    <mergeCell ref="N69:N70"/>
    <mergeCell ref="D70:H70"/>
    <mergeCell ref="D69:H69"/>
    <mergeCell ref="L65:L66"/>
    <mergeCell ref="N65:N66"/>
    <mergeCell ref="D63:H63"/>
    <mergeCell ref="N101:N103"/>
    <mergeCell ref="G102:I102"/>
    <mergeCell ref="J102:L102"/>
    <mergeCell ref="G103:I103"/>
    <mergeCell ref="B8:C8"/>
    <mergeCell ref="N133:N137"/>
    <mergeCell ref="I114:L114"/>
    <mergeCell ref="B125:B129"/>
    <mergeCell ref="B51:C51"/>
    <mergeCell ref="B6:C6"/>
    <mergeCell ref="B14:B21"/>
    <mergeCell ref="N171:N173"/>
    <mergeCell ref="A8:A12"/>
    <mergeCell ref="N145:N147"/>
    <mergeCell ref="N114:N116"/>
    <mergeCell ref="A139:A144"/>
    <mergeCell ref="A118:N118"/>
    <mergeCell ref="B120:B124"/>
    <mergeCell ref="A133:A138"/>
    <mergeCell ref="B133:C133"/>
    <mergeCell ref="N121:N124"/>
    <mergeCell ref="A115:B116"/>
    <mergeCell ref="C115:F115"/>
    <mergeCell ref="N131:N132"/>
    <mergeCell ref="H25:K25"/>
    <mergeCell ref="H26:K26"/>
    <mergeCell ref="A65:A66"/>
    <mergeCell ref="N161:N162"/>
    <mergeCell ref="B65:C65"/>
    <mergeCell ref="D65:H66"/>
    <mergeCell ref="I65:I66"/>
    <mergeCell ref="I171:L171"/>
    <mergeCell ref="G172:I172"/>
  </mergeCells>
  <conditionalFormatting sqref="I71:M71">
    <cfRule type="cellIs" dxfId="121" priority="98" operator="greaterThan">
      <formula>3.5</formula>
    </cfRule>
    <cfRule type="cellIs" dxfId="120" priority="99" operator="greaterThan">
      <formula>2.5</formula>
    </cfRule>
    <cfRule type="cellIs" dxfId="119" priority="100" operator="greaterThan">
      <formula>1.5</formula>
    </cfRule>
    <cfRule type="cellIs" dxfId="118" priority="101" operator="greaterThan">
      <formula>-1</formula>
    </cfRule>
  </conditionalFormatting>
  <conditionalFormatting sqref="I101:L101">
    <cfRule type="cellIs" dxfId="117" priority="46" operator="greaterThan">
      <formula>3.5</formula>
    </cfRule>
    <cfRule type="cellIs" dxfId="116" priority="47" operator="greaterThan">
      <formula>2.5</formula>
    </cfRule>
    <cfRule type="cellIs" dxfId="115" priority="48" operator="greaterThan">
      <formula>1.5</formula>
    </cfRule>
    <cfRule type="cellIs" dxfId="114" priority="49" operator="greaterThan">
      <formula>-1</formula>
    </cfRule>
  </conditionalFormatting>
  <conditionalFormatting sqref="I114:M114">
    <cfRule type="cellIs" dxfId="113" priority="42" operator="greaterThan">
      <formula>3.5</formula>
    </cfRule>
    <cfRule type="cellIs" dxfId="112" priority="43" operator="greaterThan">
      <formula>2.5</formula>
    </cfRule>
    <cfRule type="cellIs" dxfId="111" priority="44" operator="greaterThan">
      <formula>1.5</formula>
    </cfRule>
    <cfRule type="cellIs" dxfId="110" priority="45" operator="greaterThan">
      <formula>-1</formula>
    </cfRule>
  </conditionalFormatting>
  <conditionalFormatting sqref="I331:M331">
    <cfRule type="cellIs" dxfId="109" priority="2" operator="greaterThan">
      <formula>3.5</formula>
    </cfRule>
    <cfRule type="cellIs" dxfId="108" priority="3" operator="greaterThan">
      <formula>2.5</formula>
    </cfRule>
    <cfRule type="cellIs" dxfId="107" priority="4" operator="greaterThan">
      <formula>1.5</formula>
    </cfRule>
    <cfRule type="cellIs" dxfId="106" priority="5" operator="greaterThan">
      <formula>-1</formula>
    </cfRule>
  </conditionalFormatting>
  <conditionalFormatting sqref="I153:M153">
    <cfRule type="cellIs" dxfId="105" priority="38" operator="greaterThan">
      <formula>3.5</formula>
    </cfRule>
    <cfRule type="cellIs" dxfId="104" priority="39" operator="greaterThan">
      <formula>2.5</formula>
    </cfRule>
    <cfRule type="cellIs" dxfId="103" priority="40" operator="greaterThan">
      <formula>1.5</formula>
    </cfRule>
    <cfRule type="cellIs" dxfId="102" priority="41" operator="greaterThan">
      <formula>-1</formula>
    </cfRule>
  </conditionalFormatting>
  <conditionalFormatting sqref="I171:M171">
    <cfRule type="cellIs" dxfId="101" priority="34" operator="greaterThan">
      <formula>3.5</formula>
    </cfRule>
    <cfRule type="cellIs" dxfId="100" priority="35" operator="greaterThan">
      <formula>2.5</formula>
    </cfRule>
    <cfRule type="cellIs" dxfId="99" priority="36" operator="greaterThan">
      <formula>1.5</formula>
    </cfRule>
    <cfRule type="cellIs" dxfId="98" priority="37" operator="greaterThan">
      <formula>-1</formula>
    </cfRule>
  </conditionalFormatting>
  <conditionalFormatting sqref="I191:M191">
    <cfRule type="cellIs" dxfId="97" priority="30" operator="greaterThan">
      <formula>3.5</formula>
    </cfRule>
    <cfRule type="cellIs" dxfId="96" priority="31" operator="greaterThan">
      <formula>2.5</formula>
    </cfRule>
    <cfRule type="cellIs" dxfId="95" priority="32" operator="greaterThan">
      <formula>1.5</formula>
    </cfRule>
    <cfRule type="cellIs" dxfId="94" priority="33" operator="greaterThan">
      <formula>-1</formula>
    </cfRule>
  </conditionalFormatting>
  <conditionalFormatting sqref="I207:M207">
    <cfRule type="cellIs" dxfId="93" priority="26" operator="greaterThan">
      <formula>3.5</formula>
    </cfRule>
    <cfRule type="cellIs" dxfId="92" priority="27" operator="greaterThan">
      <formula>2.5</formula>
    </cfRule>
    <cfRule type="cellIs" dxfId="91" priority="28" operator="greaterThan">
      <formula>1.5</formula>
    </cfRule>
    <cfRule type="cellIs" dxfId="90" priority="29" operator="greaterThan">
      <formula>-1</formula>
    </cfRule>
  </conditionalFormatting>
  <conditionalFormatting sqref="I256:M256">
    <cfRule type="cellIs" dxfId="89" priority="22" operator="greaterThan">
      <formula>3.5</formula>
    </cfRule>
    <cfRule type="cellIs" dxfId="88" priority="23" operator="greaterThan">
      <formula>2.5</formula>
    </cfRule>
    <cfRule type="cellIs" dxfId="87" priority="24" operator="greaterThan">
      <formula>1.5</formula>
    </cfRule>
    <cfRule type="cellIs" dxfId="86" priority="25" operator="greaterThan">
      <formula>-1</formula>
    </cfRule>
  </conditionalFormatting>
  <conditionalFormatting sqref="I267:M267">
    <cfRule type="cellIs" dxfId="85" priority="18" operator="greaterThan">
      <formula>3.5</formula>
    </cfRule>
    <cfRule type="cellIs" dxfId="84" priority="19" operator="greaterThan">
      <formula>2.5</formula>
    </cfRule>
    <cfRule type="cellIs" dxfId="83" priority="20" operator="greaterThan">
      <formula>1.5</formula>
    </cfRule>
    <cfRule type="cellIs" dxfId="82" priority="21" operator="greaterThan">
      <formula>-1</formula>
    </cfRule>
  </conditionalFormatting>
  <conditionalFormatting sqref="I301:M301">
    <cfRule type="cellIs" dxfId="81" priority="14" operator="greaterThan">
      <formula>3.5</formula>
    </cfRule>
    <cfRule type="cellIs" dxfId="80" priority="15" operator="greaterThan">
      <formula>2.5</formula>
    </cfRule>
    <cfRule type="cellIs" dxfId="79" priority="16" operator="greaterThan">
      <formula>1.5</formula>
    </cfRule>
    <cfRule type="cellIs" dxfId="78" priority="17" operator="greaterThan">
      <formula>-1</formula>
    </cfRule>
  </conditionalFormatting>
  <conditionalFormatting sqref="I325:M325">
    <cfRule type="cellIs" dxfId="77" priority="10" operator="greaterThan">
      <formula>3.5</formula>
    </cfRule>
    <cfRule type="cellIs" dxfId="76" priority="11" operator="greaterThan">
      <formula>2.5</formula>
    </cfRule>
    <cfRule type="cellIs" dxfId="75" priority="12" operator="greaterThan">
      <formula>1.5</formula>
    </cfRule>
    <cfRule type="cellIs" dxfId="74" priority="13" operator="greaterThan">
      <formula>-1</formula>
    </cfRule>
  </conditionalFormatting>
  <conditionalFormatting sqref="I337:M337">
    <cfRule type="cellIs" dxfId="73" priority="6" operator="greaterThan">
      <formula>3.5</formula>
    </cfRule>
    <cfRule type="cellIs" dxfId="72" priority="7" operator="greaterThan">
      <formula>2.5</formula>
    </cfRule>
    <cfRule type="cellIs" dxfId="71" priority="8" operator="greaterThan">
      <formula>1.5</formula>
    </cfRule>
    <cfRule type="cellIs" dxfId="70" priority="9" operator="greaterThan">
      <formula>-1</formula>
    </cfRule>
  </conditionalFormatting>
  <hyperlinks>
    <hyperlink ref="N161:N162" r:id="rId1" display="HaridusSILM" xr:uid="{00000000-0004-0000-0400-000000000000}"/>
  </hyperlinks>
  <pageMargins left="0.7" right="0.7" top="0.75" bottom="0.75" header="0.3" footer="0.3"/>
  <pageSetup paperSize="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2331" r:id="rId5" name="Check Box 347">
              <controlPr defaultSize="0" autoFill="0" autoLine="0" autoPict="0">
                <anchor moveWithCells="1">
                  <from>
                    <xdr:col>9</xdr:col>
                    <xdr:colOff>161925</xdr:colOff>
                    <xdr:row>238</xdr:row>
                    <xdr:rowOff>85725</xdr:rowOff>
                  </from>
                  <to>
                    <xdr:col>9</xdr:col>
                    <xdr:colOff>504825</xdr:colOff>
                    <xdr:row>238</xdr:row>
                    <xdr:rowOff>485775</xdr:rowOff>
                  </to>
                </anchor>
              </controlPr>
            </control>
          </mc:Choice>
        </mc:AlternateContent>
        <mc:AlternateContent xmlns:mc="http://schemas.openxmlformats.org/markup-compatibility/2006">
          <mc:Choice Requires="x14">
            <control shapeId="42332" r:id="rId6" name="Check Box 348">
              <controlPr defaultSize="0" autoFill="0" autoLine="0" autoPict="0">
                <anchor moveWithCells="1">
                  <from>
                    <xdr:col>10</xdr:col>
                    <xdr:colOff>152400</xdr:colOff>
                    <xdr:row>238</xdr:row>
                    <xdr:rowOff>85725</xdr:rowOff>
                  </from>
                  <to>
                    <xdr:col>10</xdr:col>
                    <xdr:colOff>495300</xdr:colOff>
                    <xdr:row>238</xdr:row>
                    <xdr:rowOff>485775</xdr:rowOff>
                  </to>
                </anchor>
              </controlPr>
            </control>
          </mc:Choice>
        </mc:AlternateContent>
        <mc:AlternateContent xmlns:mc="http://schemas.openxmlformats.org/markup-compatibility/2006">
          <mc:Choice Requires="x14">
            <control shapeId="42333" r:id="rId7" name="Check Box 349">
              <controlPr defaultSize="0" autoFill="0" autoLine="0" autoPict="0">
                <anchor moveWithCells="1">
                  <from>
                    <xdr:col>11</xdr:col>
                    <xdr:colOff>152400</xdr:colOff>
                    <xdr:row>238</xdr:row>
                    <xdr:rowOff>95250</xdr:rowOff>
                  </from>
                  <to>
                    <xdr:col>11</xdr:col>
                    <xdr:colOff>495300</xdr:colOff>
                    <xdr:row>238</xdr:row>
                    <xdr:rowOff>485775</xdr:rowOff>
                  </to>
                </anchor>
              </controlPr>
            </control>
          </mc:Choice>
        </mc:AlternateContent>
        <mc:AlternateContent xmlns:mc="http://schemas.openxmlformats.org/markup-compatibility/2006">
          <mc:Choice Requires="x14">
            <control shapeId="42334" r:id="rId8" name="Check Box 350">
              <controlPr defaultSize="0" autoFill="0" autoLine="0" autoPict="0">
                <anchor moveWithCells="1">
                  <from>
                    <xdr:col>9</xdr:col>
                    <xdr:colOff>161925</xdr:colOff>
                    <xdr:row>241</xdr:row>
                    <xdr:rowOff>85725</xdr:rowOff>
                  </from>
                  <to>
                    <xdr:col>9</xdr:col>
                    <xdr:colOff>504825</xdr:colOff>
                    <xdr:row>241</xdr:row>
                    <xdr:rowOff>514350</xdr:rowOff>
                  </to>
                </anchor>
              </controlPr>
            </control>
          </mc:Choice>
        </mc:AlternateContent>
        <mc:AlternateContent xmlns:mc="http://schemas.openxmlformats.org/markup-compatibility/2006">
          <mc:Choice Requires="x14">
            <control shapeId="42335" r:id="rId9" name="Check Box 351">
              <controlPr defaultSize="0" autoFill="0" autoLine="0" autoPict="0">
                <anchor moveWithCells="1">
                  <from>
                    <xdr:col>10</xdr:col>
                    <xdr:colOff>152400</xdr:colOff>
                    <xdr:row>241</xdr:row>
                    <xdr:rowOff>85725</xdr:rowOff>
                  </from>
                  <to>
                    <xdr:col>10</xdr:col>
                    <xdr:colOff>495300</xdr:colOff>
                    <xdr:row>241</xdr:row>
                    <xdr:rowOff>514350</xdr:rowOff>
                  </to>
                </anchor>
              </controlPr>
            </control>
          </mc:Choice>
        </mc:AlternateContent>
        <mc:AlternateContent xmlns:mc="http://schemas.openxmlformats.org/markup-compatibility/2006">
          <mc:Choice Requires="x14">
            <control shapeId="42336" r:id="rId10" name="Check Box 352">
              <controlPr defaultSize="0" autoFill="0" autoLine="0" autoPict="0">
                <anchor moveWithCells="1">
                  <from>
                    <xdr:col>11</xdr:col>
                    <xdr:colOff>152400</xdr:colOff>
                    <xdr:row>241</xdr:row>
                    <xdr:rowOff>95250</xdr:rowOff>
                  </from>
                  <to>
                    <xdr:col>11</xdr:col>
                    <xdr:colOff>495300</xdr:colOff>
                    <xdr:row>241</xdr:row>
                    <xdr:rowOff>523875</xdr:rowOff>
                  </to>
                </anchor>
              </controlPr>
            </control>
          </mc:Choice>
        </mc:AlternateContent>
        <mc:AlternateContent xmlns:mc="http://schemas.openxmlformats.org/markup-compatibility/2006">
          <mc:Choice Requires="x14">
            <control shapeId="42427" r:id="rId11" name="Check Box 443">
              <controlPr defaultSize="0" autoFill="0" autoLine="0" autoPict="0">
                <anchor moveWithCells="1">
                  <from>
                    <xdr:col>9</xdr:col>
                    <xdr:colOff>171450</xdr:colOff>
                    <xdr:row>59</xdr:row>
                    <xdr:rowOff>76200</xdr:rowOff>
                  </from>
                  <to>
                    <xdr:col>9</xdr:col>
                    <xdr:colOff>523875</xdr:colOff>
                    <xdr:row>59</xdr:row>
                    <xdr:rowOff>676275</xdr:rowOff>
                  </to>
                </anchor>
              </controlPr>
            </control>
          </mc:Choice>
        </mc:AlternateContent>
        <mc:AlternateContent xmlns:mc="http://schemas.openxmlformats.org/markup-compatibility/2006">
          <mc:Choice Requires="x14">
            <control shapeId="42428" r:id="rId12" name="Check Box 444">
              <controlPr defaultSize="0" autoFill="0" autoLine="0" autoPict="0">
                <anchor moveWithCells="1">
                  <from>
                    <xdr:col>10</xdr:col>
                    <xdr:colOff>161925</xdr:colOff>
                    <xdr:row>59</xdr:row>
                    <xdr:rowOff>85725</xdr:rowOff>
                  </from>
                  <to>
                    <xdr:col>10</xdr:col>
                    <xdr:colOff>504825</xdr:colOff>
                    <xdr:row>59</xdr:row>
                    <xdr:rowOff>676275</xdr:rowOff>
                  </to>
                </anchor>
              </controlPr>
            </control>
          </mc:Choice>
        </mc:AlternateContent>
        <mc:AlternateContent xmlns:mc="http://schemas.openxmlformats.org/markup-compatibility/2006">
          <mc:Choice Requires="x14">
            <control shapeId="42429" r:id="rId13" name="Check Box 445">
              <controlPr defaultSize="0" autoFill="0" autoLine="0" autoPict="0">
                <anchor moveWithCells="1">
                  <from>
                    <xdr:col>11</xdr:col>
                    <xdr:colOff>161925</xdr:colOff>
                    <xdr:row>59</xdr:row>
                    <xdr:rowOff>85725</xdr:rowOff>
                  </from>
                  <to>
                    <xdr:col>11</xdr:col>
                    <xdr:colOff>504825</xdr:colOff>
                    <xdr:row>59</xdr:row>
                    <xdr:rowOff>676275</xdr:rowOff>
                  </to>
                </anchor>
              </controlPr>
            </control>
          </mc:Choice>
        </mc:AlternateContent>
        <mc:AlternateContent xmlns:mc="http://schemas.openxmlformats.org/markup-compatibility/2006">
          <mc:Choice Requires="x14">
            <control shapeId="42430" r:id="rId14" name="Check Box 446">
              <controlPr defaultSize="0" autoFill="0" autoLine="0" autoPict="0">
                <anchor moveWithCells="1">
                  <from>
                    <xdr:col>9</xdr:col>
                    <xdr:colOff>171450</xdr:colOff>
                    <xdr:row>63</xdr:row>
                    <xdr:rowOff>133350</xdr:rowOff>
                  </from>
                  <to>
                    <xdr:col>9</xdr:col>
                    <xdr:colOff>523875</xdr:colOff>
                    <xdr:row>63</xdr:row>
                    <xdr:rowOff>561975</xdr:rowOff>
                  </to>
                </anchor>
              </controlPr>
            </control>
          </mc:Choice>
        </mc:AlternateContent>
        <mc:AlternateContent xmlns:mc="http://schemas.openxmlformats.org/markup-compatibility/2006">
          <mc:Choice Requires="x14">
            <control shapeId="42431" r:id="rId15" name="Check Box 447">
              <controlPr defaultSize="0" autoFill="0" autoLine="0" autoPict="0">
                <anchor moveWithCells="1">
                  <from>
                    <xdr:col>10</xdr:col>
                    <xdr:colOff>161925</xdr:colOff>
                    <xdr:row>63</xdr:row>
                    <xdr:rowOff>133350</xdr:rowOff>
                  </from>
                  <to>
                    <xdr:col>10</xdr:col>
                    <xdr:colOff>504825</xdr:colOff>
                    <xdr:row>63</xdr:row>
                    <xdr:rowOff>561975</xdr:rowOff>
                  </to>
                </anchor>
              </controlPr>
            </control>
          </mc:Choice>
        </mc:AlternateContent>
        <mc:AlternateContent xmlns:mc="http://schemas.openxmlformats.org/markup-compatibility/2006">
          <mc:Choice Requires="x14">
            <control shapeId="42432" r:id="rId16" name="Check Box 448">
              <controlPr defaultSize="0" autoFill="0" autoLine="0" autoPict="0">
                <anchor moveWithCells="1">
                  <from>
                    <xdr:col>11</xdr:col>
                    <xdr:colOff>161925</xdr:colOff>
                    <xdr:row>63</xdr:row>
                    <xdr:rowOff>133350</xdr:rowOff>
                  </from>
                  <to>
                    <xdr:col>11</xdr:col>
                    <xdr:colOff>504825</xdr:colOff>
                    <xdr:row>63</xdr:row>
                    <xdr:rowOff>561975</xdr:rowOff>
                  </to>
                </anchor>
              </controlPr>
            </control>
          </mc:Choice>
        </mc:AlternateContent>
        <mc:AlternateContent xmlns:mc="http://schemas.openxmlformats.org/markup-compatibility/2006">
          <mc:Choice Requires="x14">
            <control shapeId="42433" r:id="rId17" name="Check Box 449">
              <controlPr defaultSize="0" autoFill="0" autoLine="0" autoPict="0">
                <anchor moveWithCells="1">
                  <from>
                    <xdr:col>9</xdr:col>
                    <xdr:colOff>171450</xdr:colOff>
                    <xdr:row>60</xdr:row>
                    <xdr:rowOff>66675</xdr:rowOff>
                  </from>
                  <to>
                    <xdr:col>9</xdr:col>
                    <xdr:colOff>523875</xdr:colOff>
                    <xdr:row>60</xdr:row>
                    <xdr:rowOff>676275</xdr:rowOff>
                  </to>
                </anchor>
              </controlPr>
            </control>
          </mc:Choice>
        </mc:AlternateContent>
        <mc:AlternateContent xmlns:mc="http://schemas.openxmlformats.org/markup-compatibility/2006">
          <mc:Choice Requires="x14">
            <control shapeId="42434" r:id="rId18" name="Check Box 450">
              <controlPr defaultSize="0" autoFill="0" autoLine="0" autoPict="0">
                <anchor moveWithCells="1">
                  <from>
                    <xdr:col>10</xdr:col>
                    <xdr:colOff>171450</xdr:colOff>
                    <xdr:row>60</xdr:row>
                    <xdr:rowOff>76200</xdr:rowOff>
                  </from>
                  <to>
                    <xdr:col>10</xdr:col>
                    <xdr:colOff>523875</xdr:colOff>
                    <xdr:row>60</xdr:row>
                    <xdr:rowOff>676275</xdr:rowOff>
                  </to>
                </anchor>
              </controlPr>
            </control>
          </mc:Choice>
        </mc:AlternateContent>
        <mc:AlternateContent xmlns:mc="http://schemas.openxmlformats.org/markup-compatibility/2006">
          <mc:Choice Requires="x14">
            <control shapeId="42435" r:id="rId19" name="Check Box 451">
              <controlPr defaultSize="0" autoFill="0" autoLine="0" autoPict="0">
                <anchor moveWithCells="1">
                  <from>
                    <xdr:col>11</xdr:col>
                    <xdr:colOff>161925</xdr:colOff>
                    <xdr:row>60</xdr:row>
                    <xdr:rowOff>76200</xdr:rowOff>
                  </from>
                  <to>
                    <xdr:col>11</xdr:col>
                    <xdr:colOff>504825</xdr:colOff>
                    <xdr:row>60</xdr:row>
                    <xdr:rowOff>676275</xdr:rowOff>
                  </to>
                </anchor>
              </controlPr>
            </control>
          </mc:Choice>
        </mc:AlternateContent>
        <mc:AlternateContent xmlns:mc="http://schemas.openxmlformats.org/markup-compatibility/2006">
          <mc:Choice Requires="x14">
            <control shapeId="42436" r:id="rId20" name="Check Box 452">
              <controlPr defaultSize="0" autoFill="0" autoLine="0" autoPict="0">
                <anchor moveWithCells="1">
                  <from>
                    <xdr:col>9</xdr:col>
                    <xdr:colOff>171450</xdr:colOff>
                    <xdr:row>61</xdr:row>
                    <xdr:rowOff>47625</xdr:rowOff>
                  </from>
                  <to>
                    <xdr:col>9</xdr:col>
                    <xdr:colOff>523875</xdr:colOff>
                    <xdr:row>61</xdr:row>
                    <xdr:rowOff>666750</xdr:rowOff>
                  </to>
                </anchor>
              </controlPr>
            </control>
          </mc:Choice>
        </mc:AlternateContent>
        <mc:AlternateContent xmlns:mc="http://schemas.openxmlformats.org/markup-compatibility/2006">
          <mc:Choice Requires="x14">
            <control shapeId="42437" r:id="rId21" name="Check Box 453">
              <controlPr defaultSize="0" autoFill="0" autoLine="0" autoPict="0">
                <anchor moveWithCells="1">
                  <from>
                    <xdr:col>10</xdr:col>
                    <xdr:colOff>161925</xdr:colOff>
                    <xdr:row>61</xdr:row>
                    <xdr:rowOff>47625</xdr:rowOff>
                  </from>
                  <to>
                    <xdr:col>10</xdr:col>
                    <xdr:colOff>504825</xdr:colOff>
                    <xdr:row>61</xdr:row>
                    <xdr:rowOff>666750</xdr:rowOff>
                  </to>
                </anchor>
              </controlPr>
            </control>
          </mc:Choice>
        </mc:AlternateContent>
        <mc:AlternateContent xmlns:mc="http://schemas.openxmlformats.org/markup-compatibility/2006">
          <mc:Choice Requires="x14">
            <control shapeId="42438" r:id="rId22" name="Check Box 454">
              <controlPr defaultSize="0" autoFill="0" autoLine="0" autoPict="0">
                <anchor moveWithCells="1">
                  <from>
                    <xdr:col>11</xdr:col>
                    <xdr:colOff>161925</xdr:colOff>
                    <xdr:row>61</xdr:row>
                    <xdr:rowOff>57150</xdr:rowOff>
                  </from>
                  <to>
                    <xdr:col>11</xdr:col>
                    <xdr:colOff>504825</xdr:colOff>
                    <xdr:row>61</xdr:row>
                    <xdr:rowOff>666750</xdr:rowOff>
                  </to>
                </anchor>
              </controlPr>
            </control>
          </mc:Choice>
        </mc:AlternateContent>
        <mc:AlternateContent xmlns:mc="http://schemas.openxmlformats.org/markup-compatibility/2006">
          <mc:Choice Requires="x14">
            <control shapeId="42439" r:id="rId23" name="Check Box 455">
              <controlPr defaultSize="0" autoFill="0" autoLine="0" autoPict="0">
                <anchor moveWithCells="1">
                  <from>
                    <xdr:col>9</xdr:col>
                    <xdr:colOff>171450</xdr:colOff>
                    <xdr:row>62</xdr:row>
                    <xdr:rowOff>142875</xdr:rowOff>
                  </from>
                  <to>
                    <xdr:col>9</xdr:col>
                    <xdr:colOff>523875</xdr:colOff>
                    <xdr:row>62</xdr:row>
                    <xdr:rowOff>571500</xdr:rowOff>
                  </to>
                </anchor>
              </controlPr>
            </control>
          </mc:Choice>
        </mc:AlternateContent>
        <mc:AlternateContent xmlns:mc="http://schemas.openxmlformats.org/markup-compatibility/2006">
          <mc:Choice Requires="x14">
            <control shapeId="42440" r:id="rId24" name="Check Box 456">
              <controlPr defaultSize="0" autoFill="0" autoLine="0" autoPict="0">
                <anchor moveWithCells="1">
                  <from>
                    <xdr:col>10</xdr:col>
                    <xdr:colOff>161925</xdr:colOff>
                    <xdr:row>62</xdr:row>
                    <xdr:rowOff>152400</xdr:rowOff>
                  </from>
                  <to>
                    <xdr:col>10</xdr:col>
                    <xdr:colOff>504825</xdr:colOff>
                    <xdr:row>62</xdr:row>
                    <xdr:rowOff>581025</xdr:rowOff>
                  </to>
                </anchor>
              </controlPr>
            </control>
          </mc:Choice>
        </mc:AlternateContent>
        <mc:AlternateContent xmlns:mc="http://schemas.openxmlformats.org/markup-compatibility/2006">
          <mc:Choice Requires="x14">
            <control shapeId="42441" r:id="rId25" name="Check Box 457">
              <controlPr defaultSize="0" autoFill="0" autoLine="0" autoPict="0">
                <anchor moveWithCells="1">
                  <from>
                    <xdr:col>11</xdr:col>
                    <xdr:colOff>161925</xdr:colOff>
                    <xdr:row>62</xdr:row>
                    <xdr:rowOff>152400</xdr:rowOff>
                  </from>
                  <to>
                    <xdr:col>11</xdr:col>
                    <xdr:colOff>504825</xdr:colOff>
                    <xdr:row>62</xdr:row>
                    <xdr:rowOff>581025</xdr:rowOff>
                  </to>
                </anchor>
              </controlPr>
            </control>
          </mc:Choice>
        </mc:AlternateContent>
        <mc:AlternateContent xmlns:mc="http://schemas.openxmlformats.org/markup-compatibility/2006">
          <mc:Choice Requires="x14">
            <control shapeId="42442" r:id="rId26" name="Check Box 458">
              <controlPr defaultSize="0" autoFill="0" autoLine="0" autoPict="0">
                <anchor moveWithCells="1">
                  <from>
                    <xdr:col>9</xdr:col>
                    <xdr:colOff>161925</xdr:colOff>
                    <xdr:row>67</xdr:row>
                    <xdr:rowOff>76200</xdr:rowOff>
                  </from>
                  <to>
                    <xdr:col>9</xdr:col>
                    <xdr:colOff>504825</xdr:colOff>
                    <xdr:row>67</xdr:row>
                    <xdr:rowOff>619125</xdr:rowOff>
                  </to>
                </anchor>
              </controlPr>
            </control>
          </mc:Choice>
        </mc:AlternateContent>
        <mc:AlternateContent xmlns:mc="http://schemas.openxmlformats.org/markup-compatibility/2006">
          <mc:Choice Requires="x14">
            <control shapeId="42443" r:id="rId27" name="Check Box 459">
              <controlPr defaultSize="0" autoFill="0" autoLine="0" autoPict="0">
                <anchor moveWithCells="1">
                  <from>
                    <xdr:col>10</xdr:col>
                    <xdr:colOff>161925</xdr:colOff>
                    <xdr:row>67</xdr:row>
                    <xdr:rowOff>76200</xdr:rowOff>
                  </from>
                  <to>
                    <xdr:col>10</xdr:col>
                    <xdr:colOff>504825</xdr:colOff>
                    <xdr:row>67</xdr:row>
                    <xdr:rowOff>619125</xdr:rowOff>
                  </to>
                </anchor>
              </controlPr>
            </control>
          </mc:Choice>
        </mc:AlternateContent>
        <mc:AlternateContent xmlns:mc="http://schemas.openxmlformats.org/markup-compatibility/2006">
          <mc:Choice Requires="x14">
            <control shapeId="42444" r:id="rId28" name="Check Box 460">
              <controlPr defaultSize="0" autoFill="0" autoLine="0" autoPict="0">
                <anchor moveWithCells="1">
                  <from>
                    <xdr:col>11</xdr:col>
                    <xdr:colOff>161925</xdr:colOff>
                    <xdr:row>67</xdr:row>
                    <xdr:rowOff>76200</xdr:rowOff>
                  </from>
                  <to>
                    <xdr:col>11</xdr:col>
                    <xdr:colOff>504825</xdr:colOff>
                    <xdr:row>67</xdr:row>
                    <xdr:rowOff>619125</xdr:rowOff>
                  </to>
                </anchor>
              </controlPr>
            </control>
          </mc:Choice>
        </mc:AlternateContent>
        <mc:AlternateContent xmlns:mc="http://schemas.openxmlformats.org/markup-compatibility/2006">
          <mc:Choice Requires="x14">
            <control shapeId="42445" r:id="rId29" name="Check Box 461">
              <controlPr defaultSize="0" autoFill="0" autoLine="0" autoPict="0">
                <anchor moveWithCells="1">
                  <from>
                    <xdr:col>9</xdr:col>
                    <xdr:colOff>171450</xdr:colOff>
                    <xdr:row>68</xdr:row>
                    <xdr:rowOff>133350</xdr:rowOff>
                  </from>
                  <to>
                    <xdr:col>9</xdr:col>
                    <xdr:colOff>523875</xdr:colOff>
                    <xdr:row>68</xdr:row>
                    <xdr:rowOff>561975</xdr:rowOff>
                  </to>
                </anchor>
              </controlPr>
            </control>
          </mc:Choice>
        </mc:AlternateContent>
        <mc:AlternateContent xmlns:mc="http://schemas.openxmlformats.org/markup-compatibility/2006">
          <mc:Choice Requires="x14">
            <control shapeId="42446" r:id="rId30" name="Check Box 462">
              <controlPr defaultSize="0" autoFill="0" autoLine="0" autoPict="0">
                <anchor moveWithCells="1">
                  <from>
                    <xdr:col>10</xdr:col>
                    <xdr:colOff>161925</xdr:colOff>
                    <xdr:row>68</xdr:row>
                    <xdr:rowOff>133350</xdr:rowOff>
                  </from>
                  <to>
                    <xdr:col>10</xdr:col>
                    <xdr:colOff>504825</xdr:colOff>
                    <xdr:row>68</xdr:row>
                    <xdr:rowOff>561975</xdr:rowOff>
                  </to>
                </anchor>
              </controlPr>
            </control>
          </mc:Choice>
        </mc:AlternateContent>
        <mc:AlternateContent xmlns:mc="http://schemas.openxmlformats.org/markup-compatibility/2006">
          <mc:Choice Requires="x14">
            <control shapeId="42447" r:id="rId31" name="Check Box 463">
              <controlPr defaultSize="0" autoFill="0" autoLine="0" autoPict="0">
                <anchor moveWithCells="1">
                  <from>
                    <xdr:col>11</xdr:col>
                    <xdr:colOff>171450</xdr:colOff>
                    <xdr:row>68</xdr:row>
                    <xdr:rowOff>142875</xdr:rowOff>
                  </from>
                  <to>
                    <xdr:col>11</xdr:col>
                    <xdr:colOff>523875</xdr:colOff>
                    <xdr:row>68</xdr:row>
                    <xdr:rowOff>571500</xdr:rowOff>
                  </to>
                </anchor>
              </controlPr>
            </control>
          </mc:Choice>
        </mc:AlternateContent>
        <mc:AlternateContent xmlns:mc="http://schemas.openxmlformats.org/markup-compatibility/2006">
          <mc:Choice Requires="x14">
            <control shapeId="42448" r:id="rId32" name="Check Box 464">
              <controlPr defaultSize="0" autoFill="0" autoLine="0" autoPict="0">
                <anchor moveWithCells="1">
                  <from>
                    <xdr:col>9</xdr:col>
                    <xdr:colOff>171450</xdr:colOff>
                    <xdr:row>69</xdr:row>
                    <xdr:rowOff>114300</xdr:rowOff>
                  </from>
                  <to>
                    <xdr:col>9</xdr:col>
                    <xdr:colOff>523875</xdr:colOff>
                    <xdr:row>69</xdr:row>
                    <xdr:rowOff>857250</xdr:rowOff>
                  </to>
                </anchor>
              </controlPr>
            </control>
          </mc:Choice>
        </mc:AlternateContent>
        <mc:AlternateContent xmlns:mc="http://schemas.openxmlformats.org/markup-compatibility/2006">
          <mc:Choice Requires="x14">
            <control shapeId="42449" r:id="rId33" name="Check Box 465">
              <controlPr defaultSize="0" autoFill="0" autoLine="0" autoPict="0">
                <anchor moveWithCells="1">
                  <from>
                    <xdr:col>10</xdr:col>
                    <xdr:colOff>161925</xdr:colOff>
                    <xdr:row>69</xdr:row>
                    <xdr:rowOff>123825</xdr:rowOff>
                  </from>
                  <to>
                    <xdr:col>10</xdr:col>
                    <xdr:colOff>504825</xdr:colOff>
                    <xdr:row>69</xdr:row>
                    <xdr:rowOff>857250</xdr:rowOff>
                  </to>
                </anchor>
              </controlPr>
            </control>
          </mc:Choice>
        </mc:AlternateContent>
        <mc:AlternateContent xmlns:mc="http://schemas.openxmlformats.org/markup-compatibility/2006">
          <mc:Choice Requires="x14">
            <control shapeId="42450" r:id="rId34" name="Check Box 466">
              <controlPr defaultSize="0" autoFill="0" autoLine="0" autoPict="0">
                <anchor moveWithCells="1">
                  <from>
                    <xdr:col>11</xdr:col>
                    <xdr:colOff>171450</xdr:colOff>
                    <xdr:row>69</xdr:row>
                    <xdr:rowOff>123825</xdr:rowOff>
                  </from>
                  <to>
                    <xdr:col>11</xdr:col>
                    <xdr:colOff>523875</xdr:colOff>
                    <xdr:row>69</xdr:row>
                    <xdr:rowOff>857250</xdr:rowOff>
                  </to>
                </anchor>
              </controlPr>
            </control>
          </mc:Choice>
        </mc:AlternateContent>
        <mc:AlternateContent xmlns:mc="http://schemas.openxmlformats.org/markup-compatibility/2006">
          <mc:Choice Requires="x14">
            <control shapeId="42451" r:id="rId35" name="Check Box 467">
              <controlPr defaultSize="0" autoFill="0" autoLine="0" autoPict="0">
                <anchor moveWithCells="1">
                  <from>
                    <xdr:col>9</xdr:col>
                    <xdr:colOff>171450</xdr:colOff>
                    <xdr:row>74</xdr:row>
                    <xdr:rowOff>95250</xdr:rowOff>
                  </from>
                  <to>
                    <xdr:col>9</xdr:col>
                    <xdr:colOff>514350</xdr:colOff>
                    <xdr:row>74</xdr:row>
                    <xdr:rowOff>571500</xdr:rowOff>
                  </to>
                </anchor>
              </controlPr>
            </control>
          </mc:Choice>
        </mc:AlternateContent>
        <mc:AlternateContent xmlns:mc="http://schemas.openxmlformats.org/markup-compatibility/2006">
          <mc:Choice Requires="x14">
            <control shapeId="42452" r:id="rId36" name="Check Box 468">
              <controlPr defaultSize="0" autoFill="0" autoLine="0" autoPict="0">
                <anchor moveWithCells="1">
                  <from>
                    <xdr:col>10</xdr:col>
                    <xdr:colOff>161925</xdr:colOff>
                    <xdr:row>74</xdr:row>
                    <xdr:rowOff>95250</xdr:rowOff>
                  </from>
                  <to>
                    <xdr:col>10</xdr:col>
                    <xdr:colOff>514350</xdr:colOff>
                    <xdr:row>74</xdr:row>
                    <xdr:rowOff>571500</xdr:rowOff>
                  </to>
                </anchor>
              </controlPr>
            </control>
          </mc:Choice>
        </mc:AlternateContent>
        <mc:AlternateContent xmlns:mc="http://schemas.openxmlformats.org/markup-compatibility/2006">
          <mc:Choice Requires="x14">
            <control shapeId="42453" r:id="rId37" name="Check Box 469">
              <controlPr defaultSize="0" autoFill="0" autoLine="0" autoPict="0">
                <anchor moveWithCells="1">
                  <from>
                    <xdr:col>11</xdr:col>
                    <xdr:colOff>161925</xdr:colOff>
                    <xdr:row>74</xdr:row>
                    <xdr:rowOff>104775</xdr:rowOff>
                  </from>
                  <to>
                    <xdr:col>11</xdr:col>
                    <xdr:colOff>514350</xdr:colOff>
                    <xdr:row>74</xdr:row>
                    <xdr:rowOff>571500</xdr:rowOff>
                  </to>
                </anchor>
              </controlPr>
            </control>
          </mc:Choice>
        </mc:AlternateContent>
        <mc:AlternateContent xmlns:mc="http://schemas.openxmlformats.org/markup-compatibility/2006">
          <mc:Choice Requires="x14">
            <control shapeId="42454" r:id="rId38" name="Check Box 470">
              <controlPr defaultSize="0" autoFill="0" autoLine="0" autoPict="0">
                <anchor moveWithCells="1">
                  <from>
                    <xdr:col>9</xdr:col>
                    <xdr:colOff>180975</xdr:colOff>
                    <xdr:row>75</xdr:row>
                    <xdr:rowOff>95250</xdr:rowOff>
                  </from>
                  <to>
                    <xdr:col>9</xdr:col>
                    <xdr:colOff>523875</xdr:colOff>
                    <xdr:row>75</xdr:row>
                    <xdr:rowOff>571500</xdr:rowOff>
                  </to>
                </anchor>
              </controlPr>
            </control>
          </mc:Choice>
        </mc:AlternateContent>
        <mc:AlternateContent xmlns:mc="http://schemas.openxmlformats.org/markup-compatibility/2006">
          <mc:Choice Requires="x14">
            <control shapeId="42455" r:id="rId39" name="Check Box 471">
              <controlPr defaultSize="0" autoFill="0" autoLine="0" autoPict="0">
                <anchor moveWithCells="1">
                  <from>
                    <xdr:col>10</xdr:col>
                    <xdr:colOff>161925</xdr:colOff>
                    <xdr:row>75</xdr:row>
                    <xdr:rowOff>95250</xdr:rowOff>
                  </from>
                  <to>
                    <xdr:col>10</xdr:col>
                    <xdr:colOff>514350</xdr:colOff>
                    <xdr:row>75</xdr:row>
                    <xdr:rowOff>571500</xdr:rowOff>
                  </to>
                </anchor>
              </controlPr>
            </control>
          </mc:Choice>
        </mc:AlternateContent>
        <mc:AlternateContent xmlns:mc="http://schemas.openxmlformats.org/markup-compatibility/2006">
          <mc:Choice Requires="x14">
            <control shapeId="42456" r:id="rId40" name="Check Box 472">
              <controlPr defaultSize="0" autoFill="0" autoLine="0" autoPict="0">
                <anchor moveWithCells="1">
                  <from>
                    <xdr:col>11</xdr:col>
                    <xdr:colOff>161925</xdr:colOff>
                    <xdr:row>75</xdr:row>
                    <xdr:rowOff>114300</xdr:rowOff>
                  </from>
                  <to>
                    <xdr:col>11</xdr:col>
                    <xdr:colOff>514350</xdr:colOff>
                    <xdr:row>75</xdr:row>
                    <xdr:rowOff>581025</xdr:rowOff>
                  </to>
                </anchor>
              </controlPr>
            </control>
          </mc:Choice>
        </mc:AlternateContent>
        <mc:AlternateContent xmlns:mc="http://schemas.openxmlformats.org/markup-compatibility/2006">
          <mc:Choice Requires="x14">
            <control shapeId="42457" r:id="rId41" name="Check Box 473">
              <controlPr defaultSize="0" autoFill="0" autoLine="0" autoPict="0">
                <anchor moveWithCells="1">
                  <from>
                    <xdr:col>9</xdr:col>
                    <xdr:colOff>180975</xdr:colOff>
                    <xdr:row>76</xdr:row>
                    <xdr:rowOff>95250</xdr:rowOff>
                  </from>
                  <to>
                    <xdr:col>9</xdr:col>
                    <xdr:colOff>523875</xdr:colOff>
                    <xdr:row>76</xdr:row>
                    <xdr:rowOff>571500</xdr:rowOff>
                  </to>
                </anchor>
              </controlPr>
            </control>
          </mc:Choice>
        </mc:AlternateContent>
        <mc:AlternateContent xmlns:mc="http://schemas.openxmlformats.org/markup-compatibility/2006">
          <mc:Choice Requires="x14">
            <control shapeId="42458" r:id="rId42" name="Check Box 474">
              <controlPr defaultSize="0" autoFill="0" autoLine="0" autoPict="0">
                <anchor moveWithCells="1">
                  <from>
                    <xdr:col>10</xdr:col>
                    <xdr:colOff>161925</xdr:colOff>
                    <xdr:row>76</xdr:row>
                    <xdr:rowOff>95250</xdr:rowOff>
                  </from>
                  <to>
                    <xdr:col>10</xdr:col>
                    <xdr:colOff>514350</xdr:colOff>
                    <xdr:row>76</xdr:row>
                    <xdr:rowOff>571500</xdr:rowOff>
                  </to>
                </anchor>
              </controlPr>
            </control>
          </mc:Choice>
        </mc:AlternateContent>
        <mc:AlternateContent xmlns:mc="http://schemas.openxmlformats.org/markup-compatibility/2006">
          <mc:Choice Requires="x14">
            <control shapeId="42459" r:id="rId43" name="Check Box 475">
              <controlPr defaultSize="0" autoFill="0" autoLine="0" autoPict="0">
                <anchor moveWithCells="1">
                  <from>
                    <xdr:col>11</xdr:col>
                    <xdr:colOff>171450</xdr:colOff>
                    <xdr:row>76</xdr:row>
                    <xdr:rowOff>104775</xdr:rowOff>
                  </from>
                  <to>
                    <xdr:col>11</xdr:col>
                    <xdr:colOff>523875</xdr:colOff>
                    <xdr:row>76</xdr:row>
                    <xdr:rowOff>581025</xdr:rowOff>
                  </to>
                </anchor>
              </controlPr>
            </control>
          </mc:Choice>
        </mc:AlternateContent>
        <mc:AlternateContent xmlns:mc="http://schemas.openxmlformats.org/markup-compatibility/2006">
          <mc:Choice Requires="x14">
            <control shapeId="42460" r:id="rId44" name="Check Box 476">
              <controlPr defaultSize="0" autoFill="0" autoLine="0" autoPict="0">
                <anchor moveWithCells="1">
                  <from>
                    <xdr:col>9</xdr:col>
                    <xdr:colOff>180975</xdr:colOff>
                    <xdr:row>77</xdr:row>
                    <xdr:rowOff>114300</xdr:rowOff>
                  </from>
                  <to>
                    <xdr:col>9</xdr:col>
                    <xdr:colOff>523875</xdr:colOff>
                    <xdr:row>77</xdr:row>
                    <xdr:rowOff>542925</xdr:rowOff>
                  </to>
                </anchor>
              </controlPr>
            </control>
          </mc:Choice>
        </mc:AlternateContent>
        <mc:AlternateContent xmlns:mc="http://schemas.openxmlformats.org/markup-compatibility/2006">
          <mc:Choice Requires="x14">
            <control shapeId="42461" r:id="rId45" name="Check Box 477">
              <controlPr defaultSize="0" autoFill="0" autoLine="0" autoPict="0">
                <anchor moveWithCells="1">
                  <from>
                    <xdr:col>10</xdr:col>
                    <xdr:colOff>171450</xdr:colOff>
                    <xdr:row>77</xdr:row>
                    <xdr:rowOff>114300</xdr:rowOff>
                  </from>
                  <to>
                    <xdr:col>10</xdr:col>
                    <xdr:colOff>523875</xdr:colOff>
                    <xdr:row>77</xdr:row>
                    <xdr:rowOff>542925</xdr:rowOff>
                  </to>
                </anchor>
              </controlPr>
            </control>
          </mc:Choice>
        </mc:AlternateContent>
        <mc:AlternateContent xmlns:mc="http://schemas.openxmlformats.org/markup-compatibility/2006">
          <mc:Choice Requires="x14">
            <control shapeId="42462" r:id="rId46" name="Check Box 478">
              <controlPr defaultSize="0" autoFill="0" autoLine="0" autoPict="0">
                <anchor moveWithCells="1">
                  <from>
                    <xdr:col>11</xdr:col>
                    <xdr:colOff>171450</xdr:colOff>
                    <xdr:row>77</xdr:row>
                    <xdr:rowOff>123825</xdr:rowOff>
                  </from>
                  <to>
                    <xdr:col>11</xdr:col>
                    <xdr:colOff>523875</xdr:colOff>
                    <xdr:row>77</xdr:row>
                    <xdr:rowOff>552450</xdr:rowOff>
                  </to>
                </anchor>
              </controlPr>
            </control>
          </mc:Choice>
        </mc:AlternateContent>
        <mc:AlternateContent xmlns:mc="http://schemas.openxmlformats.org/markup-compatibility/2006">
          <mc:Choice Requires="x14">
            <control shapeId="42463" r:id="rId47" name="Check Box 479">
              <controlPr defaultSize="0" autoFill="0" autoLine="0" autoPict="0">
                <anchor moveWithCells="1">
                  <from>
                    <xdr:col>9</xdr:col>
                    <xdr:colOff>180975</xdr:colOff>
                    <xdr:row>78</xdr:row>
                    <xdr:rowOff>114300</xdr:rowOff>
                  </from>
                  <to>
                    <xdr:col>9</xdr:col>
                    <xdr:colOff>523875</xdr:colOff>
                    <xdr:row>78</xdr:row>
                    <xdr:rowOff>542925</xdr:rowOff>
                  </to>
                </anchor>
              </controlPr>
            </control>
          </mc:Choice>
        </mc:AlternateContent>
        <mc:AlternateContent xmlns:mc="http://schemas.openxmlformats.org/markup-compatibility/2006">
          <mc:Choice Requires="x14">
            <control shapeId="42464" r:id="rId48" name="Check Box 480">
              <controlPr defaultSize="0" autoFill="0" autoLine="0" autoPict="0">
                <anchor moveWithCells="1">
                  <from>
                    <xdr:col>10</xdr:col>
                    <xdr:colOff>171450</xdr:colOff>
                    <xdr:row>78</xdr:row>
                    <xdr:rowOff>114300</xdr:rowOff>
                  </from>
                  <to>
                    <xdr:col>10</xdr:col>
                    <xdr:colOff>523875</xdr:colOff>
                    <xdr:row>78</xdr:row>
                    <xdr:rowOff>542925</xdr:rowOff>
                  </to>
                </anchor>
              </controlPr>
            </control>
          </mc:Choice>
        </mc:AlternateContent>
        <mc:AlternateContent xmlns:mc="http://schemas.openxmlformats.org/markup-compatibility/2006">
          <mc:Choice Requires="x14">
            <control shapeId="42465" r:id="rId49" name="Check Box 481">
              <controlPr defaultSize="0" autoFill="0" autoLine="0" autoPict="0">
                <anchor moveWithCells="1">
                  <from>
                    <xdr:col>11</xdr:col>
                    <xdr:colOff>171450</xdr:colOff>
                    <xdr:row>78</xdr:row>
                    <xdr:rowOff>114300</xdr:rowOff>
                  </from>
                  <to>
                    <xdr:col>11</xdr:col>
                    <xdr:colOff>523875</xdr:colOff>
                    <xdr:row>78</xdr:row>
                    <xdr:rowOff>542925</xdr:rowOff>
                  </to>
                </anchor>
              </controlPr>
            </control>
          </mc:Choice>
        </mc:AlternateContent>
        <mc:AlternateContent xmlns:mc="http://schemas.openxmlformats.org/markup-compatibility/2006">
          <mc:Choice Requires="x14">
            <control shapeId="42466" r:id="rId50" name="Check Box 482">
              <controlPr defaultSize="0" autoFill="0" autoLine="0" autoPict="0">
                <anchor moveWithCells="1">
                  <from>
                    <xdr:col>9</xdr:col>
                    <xdr:colOff>180975</xdr:colOff>
                    <xdr:row>79</xdr:row>
                    <xdr:rowOff>123825</xdr:rowOff>
                  </from>
                  <to>
                    <xdr:col>9</xdr:col>
                    <xdr:colOff>523875</xdr:colOff>
                    <xdr:row>79</xdr:row>
                    <xdr:rowOff>552450</xdr:rowOff>
                  </to>
                </anchor>
              </controlPr>
            </control>
          </mc:Choice>
        </mc:AlternateContent>
        <mc:AlternateContent xmlns:mc="http://schemas.openxmlformats.org/markup-compatibility/2006">
          <mc:Choice Requires="x14">
            <control shapeId="42467" r:id="rId51" name="Check Box 483">
              <controlPr defaultSize="0" autoFill="0" autoLine="0" autoPict="0">
                <anchor moveWithCells="1">
                  <from>
                    <xdr:col>10</xdr:col>
                    <xdr:colOff>161925</xdr:colOff>
                    <xdr:row>79</xdr:row>
                    <xdr:rowOff>123825</xdr:rowOff>
                  </from>
                  <to>
                    <xdr:col>10</xdr:col>
                    <xdr:colOff>504825</xdr:colOff>
                    <xdr:row>79</xdr:row>
                    <xdr:rowOff>552450</xdr:rowOff>
                  </to>
                </anchor>
              </controlPr>
            </control>
          </mc:Choice>
        </mc:AlternateContent>
        <mc:AlternateContent xmlns:mc="http://schemas.openxmlformats.org/markup-compatibility/2006">
          <mc:Choice Requires="x14">
            <control shapeId="42468" r:id="rId52" name="Check Box 484">
              <controlPr defaultSize="0" autoFill="0" autoLine="0" autoPict="0">
                <anchor moveWithCells="1">
                  <from>
                    <xdr:col>11</xdr:col>
                    <xdr:colOff>171450</xdr:colOff>
                    <xdr:row>79</xdr:row>
                    <xdr:rowOff>123825</xdr:rowOff>
                  </from>
                  <to>
                    <xdr:col>11</xdr:col>
                    <xdr:colOff>523875</xdr:colOff>
                    <xdr:row>79</xdr:row>
                    <xdr:rowOff>552450</xdr:rowOff>
                  </to>
                </anchor>
              </controlPr>
            </control>
          </mc:Choice>
        </mc:AlternateContent>
        <mc:AlternateContent xmlns:mc="http://schemas.openxmlformats.org/markup-compatibility/2006">
          <mc:Choice Requires="x14">
            <control shapeId="42469" r:id="rId53" name="Check Box 485">
              <controlPr defaultSize="0" autoFill="0" autoLine="0" autoPict="0">
                <anchor moveWithCells="1">
                  <from>
                    <xdr:col>9</xdr:col>
                    <xdr:colOff>171450</xdr:colOff>
                    <xdr:row>80</xdr:row>
                    <xdr:rowOff>114300</xdr:rowOff>
                  </from>
                  <to>
                    <xdr:col>9</xdr:col>
                    <xdr:colOff>523875</xdr:colOff>
                    <xdr:row>80</xdr:row>
                    <xdr:rowOff>542925</xdr:rowOff>
                  </to>
                </anchor>
              </controlPr>
            </control>
          </mc:Choice>
        </mc:AlternateContent>
        <mc:AlternateContent xmlns:mc="http://schemas.openxmlformats.org/markup-compatibility/2006">
          <mc:Choice Requires="x14">
            <control shapeId="42470" r:id="rId54" name="Check Box 486">
              <controlPr defaultSize="0" autoFill="0" autoLine="0" autoPict="0">
                <anchor moveWithCells="1">
                  <from>
                    <xdr:col>10</xdr:col>
                    <xdr:colOff>171450</xdr:colOff>
                    <xdr:row>80</xdr:row>
                    <xdr:rowOff>114300</xdr:rowOff>
                  </from>
                  <to>
                    <xdr:col>10</xdr:col>
                    <xdr:colOff>523875</xdr:colOff>
                    <xdr:row>80</xdr:row>
                    <xdr:rowOff>542925</xdr:rowOff>
                  </to>
                </anchor>
              </controlPr>
            </control>
          </mc:Choice>
        </mc:AlternateContent>
        <mc:AlternateContent xmlns:mc="http://schemas.openxmlformats.org/markup-compatibility/2006">
          <mc:Choice Requires="x14">
            <control shapeId="42471" r:id="rId55" name="Check Box 487">
              <controlPr defaultSize="0" autoFill="0" autoLine="0" autoPict="0">
                <anchor moveWithCells="1">
                  <from>
                    <xdr:col>11</xdr:col>
                    <xdr:colOff>161925</xdr:colOff>
                    <xdr:row>80</xdr:row>
                    <xdr:rowOff>114300</xdr:rowOff>
                  </from>
                  <to>
                    <xdr:col>11</xdr:col>
                    <xdr:colOff>504825</xdr:colOff>
                    <xdr:row>80</xdr:row>
                    <xdr:rowOff>542925</xdr:rowOff>
                  </to>
                </anchor>
              </controlPr>
            </control>
          </mc:Choice>
        </mc:AlternateContent>
        <mc:AlternateContent xmlns:mc="http://schemas.openxmlformats.org/markup-compatibility/2006">
          <mc:Choice Requires="x14">
            <control shapeId="42472" r:id="rId56" name="Check Box 488">
              <controlPr defaultSize="0" autoFill="0" autoLine="0" autoPict="0">
                <anchor moveWithCells="1">
                  <from>
                    <xdr:col>9</xdr:col>
                    <xdr:colOff>180975</xdr:colOff>
                    <xdr:row>81</xdr:row>
                    <xdr:rowOff>114300</xdr:rowOff>
                  </from>
                  <to>
                    <xdr:col>9</xdr:col>
                    <xdr:colOff>523875</xdr:colOff>
                    <xdr:row>81</xdr:row>
                    <xdr:rowOff>542925</xdr:rowOff>
                  </to>
                </anchor>
              </controlPr>
            </control>
          </mc:Choice>
        </mc:AlternateContent>
        <mc:AlternateContent xmlns:mc="http://schemas.openxmlformats.org/markup-compatibility/2006">
          <mc:Choice Requires="x14">
            <control shapeId="42473" r:id="rId57" name="Check Box 489">
              <controlPr defaultSize="0" autoFill="0" autoLine="0" autoPict="0">
                <anchor moveWithCells="1">
                  <from>
                    <xdr:col>10</xdr:col>
                    <xdr:colOff>171450</xdr:colOff>
                    <xdr:row>81</xdr:row>
                    <xdr:rowOff>114300</xdr:rowOff>
                  </from>
                  <to>
                    <xdr:col>10</xdr:col>
                    <xdr:colOff>523875</xdr:colOff>
                    <xdr:row>81</xdr:row>
                    <xdr:rowOff>542925</xdr:rowOff>
                  </to>
                </anchor>
              </controlPr>
            </control>
          </mc:Choice>
        </mc:AlternateContent>
        <mc:AlternateContent xmlns:mc="http://schemas.openxmlformats.org/markup-compatibility/2006">
          <mc:Choice Requires="x14">
            <control shapeId="42474" r:id="rId58" name="Check Box 490">
              <controlPr defaultSize="0" autoFill="0" autoLine="0" autoPict="0">
                <anchor moveWithCells="1">
                  <from>
                    <xdr:col>11</xdr:col>
                    <xdr:colOff>171450</xdr:colOff>
                    <xdr:row>81</xdr:row>
                    <xdr:rowOff>123825</xdr:rowOff>
                  </from>
                  <to>
                    <xdr:col>11</xdr:col>
                    <xdr:colOff>523875</xdr:colOff>
                    <xdr:row>81</xdr:row>
                    <xdr:rowOff>552450</xdr:rowOff>
                  </to>
                </anchor>
              </controlPr>
            </control>
          </mc:Choice>
        </mc:AlternateContent>
        <mc:AlternateContent xmlns:mc="http://schemas.openxmlformats.org/markup-compatibility/2006">
          <mc:Choice Requires="x14">
            <control shapeId="42475" r:id="rId59" name="Check Box 491">
              <controlPr defaultSize="0" autoFill="0" autoLine="0" autoPict="0">
                <anchor moveWithCells="1">
                  <from>
                    <xdr:col>9</xdr:col>
                    <xdr:colOff>171450</xdr:colOff>
                    <xdr:row>82</xdr:row>
                    <xdr:rowOff>114300</xdr:rowOff>
                  </from>
                  <to>
                    <xdr:col>9</xdr:col>
                    <xdr:colOff>523875</xdr:colOff>
                    <xdr:row>82</xdr:row>
                    <xdr:rowOff>542925</xdr:rowOff>
                  </to>
                </anchor>
              </controlPr>
            </control>
          </mc:Choice>
        </mc:AlternateContent>
        <mc:AlternateContent xmlns:mc="http://schemas.openxmlformats.org/markup-compatibility/2006">
          <mc:Choice Requires="x14">
            <control shapeId="42476" r:id="rId60" name="Check Box 492">
              <controlPr defaultSize="0" autoFill="0" autoLine="0" autoPict="0">
                <anchor moveWithCells="1">
                  <from>
                    <xdr:col>10</xdr:col>
                    <xdr:colOff>161925</xdr:colOff>
                    <xdr:row>82</xdr:row>
                    <xdr:rowOff>114300</xdr:rowOff>
                  </from>
                  <to>
                    <xdr:col>10</xdr:col>
                    <xdr:colOff>504825</xdr:colOff>
                    <xdr:row>82</xdr:row>
                    <xdr:rowOff>542925</xdr:rowOff>
                  </to>
                </anchor>
              </controlPr>
            </control>
          </mc:Choice>
        </mc:AlternateContent>
        <mc:AlternateContent xmlns:mc="http://schemas.openxmlformats.org/markup-compatibility/2006">
          <mc:Choice Requires="x14">
            <control shapeId="42477" r:id="rId61" name="Check Box 493">
              <controlPr defaultSize="0" autoFill="0" autoLine="0" autoPict="0">
                <anchor moveWithCells="1">
                  <from>
                    <xdr:col>11</xdr:col>
                    <xdr:colOff>171450</xdr:colOff>
                    <xdr:row>82</xdr:row>
                    <xdr:rowOff>123825</xdr:rowOff>
                  </from>
                  <to>
                    <xdr:col>11</xdr:col>
                    <xdr:colOff>523875</xdr:colOff>
                    <xdr:row>82</xdr:row>
                    <xdr:rowOff>552450</xdr:rowOff>
                  </to>
                </anchor>
              </controlPr>
            </control>
          </mc:Choice>
        </mc:AlternateContent>
        <mc:AlternateContent xmlns:mc="http://schemas.openxmlformats.org/markup-compatibility/2006">
          <mc:Choice Requires="x14">
            <control shapeId="42478" r:id="rId62" name="Check Box 494">
              <controlPr defaultSize="0" autoFill="0" autoLine="0" autoPict="0">
                <anchor moveWithCells="1">
                  <from>
                    <xdr:col>9</xdr:col>
                    <xdr:colOff>180975</xdr:colOff>
                    <xdr:row>83</xdr:row>
                    <xdr:rowOff>114300</xdr:rowOff>
                  </from>
                  <to>
                    <xdr:col>9</xdr:col>
                    <xdr:colOff>523875</xdr:colOff>
                    <xdr:row>83</xdr:row>
                    <xdr:rowOff>542925</xdr:rowOff>
                  </to>
                </anchor>
              </controlPr>
            </control>
          </mc:Choice>
        </mc:AlternateContent>
        <mc:AlternateContent xmlns:mc="http://schemas.openxmlformats.org/markup-compatibility/2006">
          <mc:Choice Requires="x14">
            <control shapeId="42479" r:id="rId63" name="Check Box 495">
              <controlPr defaultSize="0" autoFill="0" autoLine="0" autoPict="0">
                <anchor moveWithCells="1">
                  <from>
                    <xdr:col>10</xdr:col>
                    <xdr:colOff>161925</xdr:colOff>
                    <xdr:row>83</xdr:row>
                    <xdr:rowOff>114300</xdr:rowOff>
                  </from>
                  <to>
                    <xdr:col>10</xdr:col>
                    <xdr:colOff>504825</xdr:colOff>
                    <xdr:row>83</xdr:row>
                    <xdr:rowOff>542925</xdr:rowOff>
                  </to>
                </anchor>
              </controlPr>
            </control>
          </mc:Choice>
        </mc:AlternateContent>
        <mc:AlternateContent xmlns:mc="http://schemas.openxmlformats.org/markup-compatibility/2006">
          <mc:Choice Requires="x14">
            <control shapeId="42480" r:id="rId64" name="Check Box 496">
              <controlPr defaultSize="0" autoFill="0" autoLine="0" autoPict="0">
                <anchor moveWithCells="1">
                  <from>
                    <xdr:col>11</xdr:col>
                    <xdr:colOff>171450</xdr:colOff>
                    <xdr:row>83</xdr:row>
                    <xdr:rowOff>114300</xdr:rowOff>
                  </from>
                  <to>
                    <xdr:col>11</xdr:col>
                    <xdr:colOff>523875</xdr:colOff>
                    <xdr:row>83</xdr:row>
                    <xdr:rowOff>542925</xdr:rowOff>
                  </to>
                </anchor>
              </controlPr>
            </control>
          </mc:Choice>
        </mc:AlternateContent>
        <mc:AlternateContent xmlns:mc="http://schemas.openxmlformats.org/markup-compatibility/2006">
          <mc:Choice Requires="x14">
            <control shapeId="42481" r:id="rId65" name="Check Box 497">
              <controlPr defaultSize="0" autoFill="0" autoLine="0" autoPict="0">
                <anchor moveWithCells="1">
                  <from>
                    <xdr:col>9</xdr:col>
                    <xdr:colOff>180975</xdr:colOff>
                    <xdr:row>84</xdr:row>
                    <xdr:rowOff>114300</xdr:rowOff>
                  </from>
                  <to>
                    <xdr:col>9</xdr:col>
                    <xdr:colOff>523875</xdr:colOff>
                    <xdr:row>84</xdr:row>
                    <xdr:rowOff>542925</xdr:rowOff>
                  </to>
                </anchor>
              </controlPr>
            </control>
          </mc:Choice>
        </mc:AlternateContent>
        <mc:AlternateContent xmlns:mc="http://schemas.openxmlformats.org/markup-compatibility/2006">
          <mc:Choice Requires="x14">
            <control shapeId="42482" r:id="rId66" name="Check Box 498">
              <controlPr defaultSize="0" autoFill="0" autoLine="0" autoPict="0">
                <anchor moveWithCells="1">
                  <from>
                    <xdr:col>10</xdr:col>
                    <xdr:colOff>161925</xdr:colOff>
                    <xdr:row>84</xdr:row>
                    <xdr:rowOff>104775</xdr:rowOff>
                  </from>
                  <to>
                    <xdr:col>10</xdr:col>
                    <xdr:colOff>504825</xdr:colOff>
                    <xdr:row>84</xdr:row>
                    <xdr:rowOff>533400</xdr:rowOff>
                  </to>
                </anchor>
              </controlPr>
            </control>
          </mc:Choice>
        </mc:AlternateContent>
        <mc:AlternateContent xmlns:mc="http://schemas.openxmlformats.org/markup-compatibility/2006">
          <mc:Choice Requires="x14">
            <control shapeId="42483" r:id="rId67" name="Check Box 499">
              <controlPr defaultSize="0" autoFill="0" autoLine="0" autoPict="0">
                <anchor moveWithCells="1">
                  <from>
                    <xdr:col>11</xdr:col>
                    <xdr:colOff>171450</xdr:colOff>
                    <xdr:row>84</xdr:row>
                    <xdr:rowOff>114300</xdr:rowOff>
                  </from>
                  <to>
                    <xdr:col>11</xdr:col>
                    <xdr:colOff>523875</xdr:colOff>
                    <xdr:row>84</xdr:row>
                    <xdr:rowOff>542925</xdr:rowOff>
                  </to>
                </anchor>
              </controlPr>
            </control>
          </mc:Choice>
        </mc:AlternateContent>
        <mc:AlternateContent xmlns:mc="http://schemas.openxmlformats.org/markup-compatibility/2006">
          <mc:Choice Requires="x14">
            <control shapeId="42484" r:id="rId68" name="Check Box 500">
              <controlPr defaultSize="0" autoFill="0" autoLine="0" autoPict="0">
                <anchor moveWithCells="1">
                  <from>
                    <xdr:col>9</xdr:col>
                    <xdr:colOff>180975</xdr:colOff>
                    <xdr:row>85</xdr:row>
                    <xdr:rowOff>114300</xdr:rowOff>
                  </from>
                  <to>
                    <xdr:col>9</xdr:col>
                    <xdr:colOff>523875</xdr:colOff>
                    <xdr:row>85</xdr:row>
                    <xdr:rowOff>542925</xdr:rowOff>
                  </to>
                </anchor>
              </controlPr>
            </control>
          </mc:Choice>
        </mc:AlternateContent>
        <mc:AlternateContent xmlns:mc="http://schemas.openxmlformats.org/markup-compatibility/2006">
          <mc:Choice Requires="x14">
            <control shapeId="42485" r:id="rId69" name="Check Box 501">
              <controlPr defaultSize="0" autoFill="0" autoLine="0" autoPict="0">
                <anchor moveWithCells="1">
                  <from>
                    <xdr:col>10</xdr:col>
                    <xdr:colOff>161925</xdr:colOff>
                    <xdr:row>85</xdr:row>
                    <xdr:rowOff>114300</xdr:rowOff>
                  </from>
                  <to>
                    <xdr:col>10</xdr:col>
                    <xdr:colOff>504825</xdr:colOff>
                    <xdr:row>85</xdr:row>
                    <xdr:rowOff>542925</xdr:rowOff>
                  </to>
                </anchor>
              </controlPr>
            </control>
          </mc:Choice>
        </mc:AlternateContent>
        <mc:AlternateContent xmlns:mc="http://schemas.openxmlformats.org/markup-compatibility/2006">
          <mc:Choice Requires="x14">
            <control shapeId="42486" r:id="rId70" name="Check Box 502">
              <controlPr defaultSize="0" autoFill="0" autoLine="0" autoPict="0">
                <anchor moveWithCells="1">
                  <from>
                    <xdr:col>11</xdr:col>
                    <xdr:colOff>161925</xdr:colOff>
                    <xdr:row>85</xdr:row>
                    <xdr:rowOff>114300</xdr:rowOff>
                  </from>
                  <to>
                    <xdr:col>11</xdr:col>
                    <xdr:colOff>504825</xdr:colOff>
                    <xdr:row>85</xdr:row>
                    <xdr:rowOff>542925</xdr:rowOff>
                  </to>
                </anchor>
              </controlPr>
            </control>
          </mc:Choice>
        </mc:AlternateContent>
        <mc:AlternateContent xmlns:mc="http://schemas.openxmlformats.org/markup-compatibility/2006">
          <mc:Choice Requires="x14">
            <control shapeId="42487" r:id="rId71" name="Check Box 503">
              <controlPr defaultSize="0" autoFill="0" autoLine="0" autoPict="0">
                <anchor moveWithCells="1">
                  <from>
                    <xdr:col>10</xdr:col>
                    <xdr:colOff>161925</xdr:colOff>
                    <xdr:row>92</xdr:row>
                    <xdr:rowOff>114300</xdr:rowOff>
                  </from>
                  <to>
                    <xdr:col>10</xdr:col>
                    <xdr:colOff>504825</xdr:colOff>
                    <xdr:row>92</xdr:row>
                    <xdr:rowOff>571500</xdr:rowOff>
                  </to>
                </anchor>
              </controlPr>
            </control>
          </mc:Choice>
        </mc:AlternateContent>
        <mc:AlternateContent xmlns:mc="http://schemas.openxmlformats.org/markup-compatibility/2006">
          <mc:Choice Requires="x14">
            <control shapeId="42488" r:id="rId72" name="Check Box 504">
              <controlPr defaultSize="0" autoFill="0" autoLine="0" autoPict="0">
                <anchor moveWithCells="1">
                  <from>
                    <xdr:col>9</xdr:col>
                    <xdr:colOff>171450</xdr:colOff>
                    <xdr:row>92</xdr:row>
                    <xdr:rowOff>95250</xdr:rowOff>
                  </from>
                  <to>
                    <xdr:col>9</xdr:col>
                    <xdr:colOff>523875</xdr:colOff>
                    <xdr:row>92</xdr:row>
                    <xdr:rowOff>590550</xdr:rowOff>
                  </to>
                </anchor>
              </controlPr>
            </control>
          </mc:Choice>
        </mc:AlternateContent>
        <mc:AlternateContent xmlns:mc="http://schemas.openxmlformats.org/markup-compatibility/2006">
          <mc:Choice Requires="x14">
            <control shapeId="42490" r:id="rId73" name="Check Box 506">
              <controlPr defaultSize="0" autoFill="0" autoLine="0" autoPict="0">
                <anchor moveWithCells="1">
                  <from>
                    <xdr:col>10</xdr:col>
                    <xdr:colOff>161925</xdr:colOff>
                    <xdr:row>93</xdr:row>
                    <xdr:rowOff>57150</xdr:rowOff>
                  </from>
                  <to>
                    <xdr:col>10</xdr:col>
                    <xdr:colOff>504825</xdr:colOff>
                    <xdr:row>94</xdr:row>
                    <xdr:rowOff>628650</xdr:rowOff>
                  </to>
                </anchor>
              </controlPr>
            </control>
          </mc:Choice>
        </mc:AlternateContent>
        <mc:AlternateContent xmlns:mc="http://schemas.openxmlformats.org/markup-compatibility/2006">
          <mc:Choice Requires="x14">
            <control shapeId="42491" r:id="rId74" name="Check Box 507">
              <controlPr defaultSize="0" autoFill="0" autoLine="0" autoPict="0">
                <anchor moveWithCells="1">
                  <from>
                    <xdr:col>9</xdr:col>
                    <xdr:colOff>180975</xdr:colOff>
                    <xdr:row>93</xdr:row>
                    <xdr:rowOff>47625</xdr:rowOff>
                  </from>
                  <to>
                    <xdr:col>9</xdr:col>
                    <xdr:colOff>523875</xdr:colOff>
                    <xdr:row>94</xdr:row>
                    <xdr:rowOff>628650</xdr:rowOff>
                  </to>
                </anchor>
              </controlPr>
            </control>
          </mc:Choice>
        </mc:AlternateContent>
        <mc:AlternateContent xmlns:mc="http://schemas.openxmlformats.org/markup-compatibility/2006">
          <mc:Choice Requires="x14">
            <control shapeId="42492" r:id="rId75" name="Check Box 508">
              <controlPr defaultSize="0" autoFill="0" autoLine="0" autoPict="0">
                <anchor moveWithCells="1">
                  <from>
                    <xdr:col>9</xdr:col>
                    <xdr:colOff>171450</xdr:colOff>
                    <xdr:row>95</xdr:row>
                    <xdr:rowOff>95250</xdr:rowOff>
                  </from>
                  <to>
                    <xdr:col>9</xdr:col>
                    <xdr:colOff>523875</xdr:colOff>
                    <xdr:row>96</xdr:row>
                    <xdr:rowOff>447675</xdr:rowOff>
                  </to>
                </anchor>
              </controlPr>
            </control>
          </mc:Choice>
        </mc:AlternateContent>
        <mc:AlternateContent xmlns:mc="http://schemas.openxmlformats.org/markup-compatibility/2006">
          <mc:Choice Requires="x14">
            <control shapeId="42493" r:id="rId76" name="Check Box 509">
              <controlPr defaultSize="0" autoFill="0" autoLine="0" autoPict="0">
                <anchor moveWithCells="1">
                  <from>
                    <xdr:col>10</xdr:col>
                    <xdr:colOff>161925</xdr:colOff>
                    <xdr:row>95</xdr:row>
                    <xdr:rowOff>95250</xdr:rowOff>
                  </from>
                  <to>
                    <xdr:col>10</xdr:col>
                    <xdr:colOff>504825</xdr:colOff>
                    <xdr:row>96</xdr:row>
                    <xdr:rowOff>457200</xdr:rowOff>
                  </to>
                </anchor>
              </controlPr>
            </control>
          </mc:Choice>
        </mc:AlternateContent>
        <mc:AlternateContent xmlns:mc="http://schemas.openxmlformats.org/markup-compatibility/2006">
          <mc:Choice Requires="x14">
            <control shapeId="42494" r:id="rId77" name="Check Box 510">
              <controlPr defaultSize="0" autoFill="0" autoLine="0" autoPict="0">
                <anchor moveWithCells="1">
                  <from>
                    <xdr:col>11</xdr:col>
                    <xdr:colOff>152400</xdr:colOff>
                    <xdr:row>95</xdr:row>
                    <xdr:rowOff>104775</xdr:rowOff>
                  </from>
                  <to>
                    <xdr:col>11</xdr:col>
                    <xdr:colOff>495300</xdr:colOff>
                    <xdr:row>96</xdr:row>
                    <xdr:rowOff>466725</xdr:rowOff>
                  </to>
                </anchor>
              </controlPr>
            </control>
          </mc:Choice>
        </mc:AlternateContent>
        <mc:AlternateContent xmlns:mc="http://schemas.openxmlformats.org/markup-compatibility/2006">
          <mc:Choice Requires="x14">
            <control shapeId="42495" r:id="rId78" name="Check Box 511">
              <controlPr defaultSize="0" autoFill="0" autoLine="0" autoPict="0">
                <anchor moveWithCells="1">
                  <from>
                    <xdr:col>9</xdr:col>
                    <xdr:colOff>180975</xdr:colOff>
                    <xdr:row>99</xdr:row>
                    <xdr:rowOff>76200</xdr:rowOff>
                  </from>
                  <to>
                    <xdr:col>9</xdr:col>
                    <xdr:colOff>523875</xdr:colOff>
                    <xdr:row>99</xdr:row>
                    <xdr:rowOff>619125</xdr:rowOff>
                  </to>
                </anchor>
              </controlPr>
            </control>
          </mc:Choice>
        </mc:AlternateContent>
        <mc:AlternateContent xmlns:mc="http://schemas.openxmlformats.org/markup-compatibility/2006">
          <mc:Choice Requires="x14">
            <control shapeId="42496" r:id="rId79" name="Check Box 512">
              <controlPr defaultSize="0" autoFill="0" autoLine="0" autoPict="0">
                <anchor moveWithCells="1">
                  <from>
                    <xdr:col>10</xdr:col>
                    <xdr:colOff>171450</xdr:colOff>
                    <xdr:row>99</xdr:row>
                    <xdr:rowOff>76200</xdr:rowOff>
                  </from>
                  <to>
                    <xdr:col>10</xdr:col>
                    <xdr:colOff>523875</xdr:colOff>
                    <xdr:row>99</xdr:row>
                    <xdr:rowOff>619125</xdr:rowOff>
                  </to>
                </anchor>
              </controlPr>
            </control>
          </mc:Choice>
        </mc:AlternateContent>
        <mc:AlternateContent xmlns:mc="http://schemas.openxmlformats.org/markup-compatibility/2006">
          <mc:Choice Requires="x14">
            <control shapeId="42497" r:id="rId80" name="Check Box 513">
              <controlPr defaultSize="0" autoFill="0" autoLine="0" autoPict="0">
                <anchor moveWithCells="1">
                  <from>
                    <xdr:col>11</xdr:col>
                    <xdr:colOff>171450</xdr:colOff>
                    <xdr:row>99</xdr:row>
                    <xdr:rowOff>85725</xdr:rowOff>
                  </from>
                  <to>
                    <xdr:col>11</xdr:col>
                    <xdr:colOff>523875</xdr:colOff>
                    <xdr:row>99</xdr:row>
                    <xdr:rowOff>619125</xdr:rowOff>
                  </to>
                </anchor>
              </controlPr>
            </control>
          </mc:Choice>
        </mc:AlternateContent>
        <mc:AlternateContent xmlns:mc="http://schemas.openxmlformats.org/markup-compatibility/2006">
          <mc:Choice Requires="x14">
            <control shapeId="42498" r:id="rId81" name="Check Box 514">
              <controlPr defaultSize="0" autoFill="0" autoLine="0" autoPict="0">
                <anchor moveWithCells="1">
                  <from>
                    <xdr:col>11</xdr:col>
                    <xdr:colOff>161925</xdr:colOff>
                    <xdr:row>92</xdr:row>
                    <xdr:rowOff>95250</xdr:rowOff>
                  </from>
                  <to>
                    <xdr:col>11</xdr:col>
                    <xdr:colOff>504825</xdr:colOff>
                    <xdr:row>92</xdr:row>
                    <xdr:rowOff>590550</xdr:rowOff>
                  </to>
                </anchor>
              </controlPr>
            </control>
          </mc:Choice>
        </mc:AlternateContent>
        <mc:AlternateContent xmlns:mc="http://schemas.openxmlformats.org/markup-compatibility/2006">
          <mc:Choice Requires="x14">
            <control shapeId="42499" r:id="rId82" name="Check Box 515">
              <controlPr defaultSize="0" autoFill="0" autoLine="0" autoPict="0">
                <anchor moveWithCells="1">
                  <from>
                    <xdr:col>11</xdr:col>
                    <xdr:colOff>171450</xdr:colOff>
                    <xdr:row>93</xdr:row>
                    <xdr:rowOff>57150</xdr:rowOff>
                  </from>
                  <to>
                    <xdr:col>11</xdr:col>
                    <xdr:colOff>514350</xdr:colOff>
                    <xdr:row>94</xdr:row>
                    <xdr:rowOff>628650</xdr:rowOff>
                  </to>
                </anchor>
              </controlPr>
            </control>
          </mc:Choice>
        </mc:AlternateContent>
        <mc:AlternateContent xmlns:mc="http://schemas.openxmlformats.org/markup-compatibility/2006">
          <mc:Choice Requires="x14">
            <control shapeId="42500" r:id="rId83" name="Check Box 516">
              <controlPr defaultSize="0" autoFill="0" autoLine="0" autoPict="0">
                <anchor moveWithCells="1">
                  <from>
                    <xdr:col>9</xdr:col>
                    <xdr:colOff>171450</xdr:colOff>
                    <xdr:row>104</xdr:row>
                    <xdr:rowOff>85725</xdr:rowOff>
                  </from>
                  <to>
                    <xdr:col>9</xdr:col>
                    <xdr:colOff>514350</xdr:colOff>
                    <xdr:row>105</xdr:row>
                    <xdr:rowOff>1876425</xdr:rowOff>
                  </to>
                </anchor>
              </controlPr>
            </control>
          </mc:Choice>
        </mc:AlternateContent>
        <mc:AlternateContent xmlns:mc="http://schemas.openxmlformats.org/markup-compatibility/2006">
          <mc:Choice Requires="x14">
            <control shapeId="42501" r:id="rId84" name="Check Box 517">
              <controlPr defaultSize="0" autoFill="0" autoLine="0" autoPict="0">
                <anchor moveWithCells="1">
                  <from>
                    <xdr:col>10</xdr:col>
                    <xdr:colOff>161925</xdr:colOff>
                    <xdr:row>104</xdr:row>
                    <xdr:rowOff>95250</xdr:rowOff>
                  </from>
                  <to>
                    <xdr:col>10</xdr:col>
                    <xdr:colOff>504825</xdr:colOff>
                    <xdr:row>105</xdr:row>
                    <xdr:rowOff>1876425</xdr:rowOff>
                  </to>
                </anchor>
              </controlPr>
            </control>
          </mc:Choice>
        </mc:AlternateContent>
        <mc:AlternateContent xmlns:mc="http://schemas.openxmlformats.org/markup-compatibility/2006">
          <mc:Choice Requires="x14">
            <control shapeId="42502" r:id="rId85" name="Check Box 518">
              <controlPr defaultSize="0" autoFill="0" autoLine="0" autoPict="0">
                <anchor moveWithCells="1">
                  <from>
                    <xdr:col>11</xdr:col>
                    <xdr:colOff>171450</xdr:colOff>
                    <xdr:row>104</xdr:row>
                    <xdr:rowOff>95250</xdr:rowOff>
                  </from>
                  <to>
                    <xdr:col>11</xdr:col>
                    <xdr:colOff>514350</xdr:colOff>
                    <xdr:row>105</xdr:row>
                    <xdr:rowOff>1876425</xdr:rowOff>
                  </to>
                </anchor>
              </controlPr>
            </control>
          </mc:Choice>
        </mc:AlternateContent>
        <mc:AlternateContent xmlns:mc="http://schemas.openxmlformats.org/markup-compatibility/2006">
          <mc:Choice Requires="x14">
            <control shapeId="42503" r:id="rId86" name="Check Box 519">
              <controlPr defaultSize="0" autoFill="0" autoLine="0" autoPict="0">
                <anchor moveWithCells="1">
                  <from>
                    <xdr:col>9</xdr:col>
                    <xdr:colOff>171450</xdr:colOff>
                    <xdr:row>107</xdr:row>
                    <xdr:rowOff>76200</xdr:rowOff>
                  </from>
                  <to>
                    <xdr:col>9</xdr:col>
                    <xdr:colOff>514350</xdr:colOff>
                    <xdr:row>107</xdr:row>
                    <xdr:rowOff>933450</xdr:rowOff>
                  </to>
                </anchor>
              </controlPr>
            </control>
          </mc:Choice>
        </mc:AlternateContent>
        <mc:AlternateContent xmlns:mc="http://schemas.openxmlformats.org/markup-compatibility/2006">
          <mc:Choice Requires="x14">
            <control shapeId="42504" r:id="rId87" name="Check Box 520">
              <controlPr defaultSize="0" autoFill="0" autoLine="0" autoPict="0">
                <anchor moveWithCells="1">
                  <from>
                    <xdr:col>10</xdr:col>
                    <xdr:colOff>161925</xdr:colOff>
                    <xdr:row>107</xdr:row>
                    <xdr:rowOff>85725</xdr:rowOff>
                  </from>
                  <to>
                    <xdr:col>10</xdr:col>
                    <xdr:colOff>504825</xdr:colOff>
                    <xdr:row>107</xdr:row>
                    <xdr:rowOff>933450</xdr:rowOff>
                  </to>
                </anchor>
              </controlPr>
            </control>
          </mc:Choice>
        </mc:AlternateContent>
        <mc:AlternateContent xmlns:mc="http://schemas.openxmlformats.org/markup-compatibility/2006">
          <mc:Choice Requires="x14">
            <control shapeId="42505" r:id="rId88" name="Check Box 521">
              <controlPr defaultSize="0" autoFill="0" autoLine="0" autoPict="0">
                <anchor moveWithCells="1">
                  <from>
                    <xdr:col>11</xdr:col>
                    <xdr:colOff>171450</xdr:colOff>
                    <xdr:row>107</xdr:row>
                    <xdr:rowOff>85725</xdr:rowOff>
                  </from>
                  <to>
                    <xdr:col>11</xdr:col>
                    <xdr:colOff>514350</xdr:colOff>
                    <xdr:row>107</xdr:row>
                    <xdr:rowOff>933450</xdr:rowOff>
                  </to>
                </anchor>
              </controlPr>
            </control>
          </mc:Choice>
        </mc:AlternateContent>
        <mc:AlternateContent xmlns:mc="http://schemas.openxmlformats.org/markup-compatibility/2006">
          <mc:Choice Requires="x14">
            <control shapeId="42506" r:id="rId89" name="Check Box 522">
              <controlPr defaultSize="0" autoFill="0" autoLine="0" autoPict="0">
                <anchor moveWithCells="1">
                  <from>
                    <xdr:col>9</xdr:col>
                    <xdr:colOff>171450</xdr:colOff>
                    <xdr:row>109</xdr:row>
                    <xdr:rowOff>276225</xdr:rowOff>
                  </from>
                  <to>
                    <xdr:col>9</xdr:col>
                    <xdr:colOff>514350</xdr:colOff>
                    <xdr:row>109</xdr:row>
                    <xdr:rowOff>1514475</xdr:rowOff>
                  </to>
                </anchor>
              </controlPr>
            </control>
          </mc:Choice>
        </mc:AlternateContent>
        <mc:AlternateContent xmlns:mc="http://schemas.openxmlformats.org/markup-compatibility/2006">
          <mc:Choice Requires="x14">
            <control shapeId="42507" r:id="rId90" name="Check Box 523">
              <controlPr defaultSize="0" autoFill="0" autoLine="0" autoPict="0">
                <anchor moveWithCells="1">
                  <from>
                    <xdr:col>10</xdr:col>
                    <xdr:colOff>161925</xdr:colOff>
                    <xdr:row>109</xdr:row>
                    <xdr:rowOff>285750</xdr:rowOff>
                  </from>
                  <to>
                    <xdr:col>10</xdr:col>
                    <xdr:colOff>504825</xdr:colOff>
                    <xdr:row>109</xdr:row>
                    <xdr:rowOff>1514475</xdr:rowOff>
                  </to>
                </anchor>
              </controlPr>
            </control>
          </mc:Choice>
        </mc:AlternateContent>
        <mc:AlternateContent xmlns:mc="http://schemas.openxmlformats.org/markup-compatibility/2006">
          <mc:Choice Requires="x14">
            <control shapeId="42508" r:id="rId91" name="Check Box 524">
              <controlPr defaultSize="0" autoFill="0" autoLine="0" autoPict="0">
                <anchor moveWithCells="1">
                  <from>
                    <xdr:col>11</xdr:col>
                    <xdr:colOff>171450</xdr:colOff>
                    <xdr:row>109</xdr:row>
                    <xdr:rowOff>285750</xdr:rowOff>
                  </from>
                  <to>
                    <xdr:col>11</xdr:col>
                    <xdr:colOff>514350</xdr:colOff>
                    <xdr:row>109</xdr:row>
                    <xdr:rowOff>1514475</xdr:rowOff>
                  </to>
                </anchor>
              </controlPr>
            </control>
          </mc:Choice>
        </mc:AlternateContent>
        <mc:AlternateContent xmlns:mc="http://schemas.openxmlformats.org/markup-compatibility/2006">
          <mc:Choice Requires="x14">
            <control shapeId="42509" r:id="rId92" name="Check Box 525">
              <controlPr defaultSize="0" autoFill="0" autoLine="0" autoPict="0">
                <anchor moveWithCells="1">
                  <from>
                    <xdr:col>9</xdr:col>
                    <xdr:colOff>190500</xdr:colOff>
                    <xdr:row>112</xdr:row>
                    <xdr:rowOff>161925</xdr:rowOff>
                  </from>
                  <to>
                    <xdr:col>9</xdr:col>
                    <xdr:colOff>542925</xdr:colOff>
                    <xdr:row>112</xdr:row>
                    <xdr:rowOff>1123950</xdr:rowOff>
                  </to>
                </anchor>
              </controlPr>
            </control>
          </mc:Choice>
        </mc:AlternateContent>
        <mc:AlternateContent xmlns:mc="http://schemas.openxmlformats.org/markup-compatibility/2006">
          <mc:Choice Requires="x14">
            <control shapeId="42510" r:id="rId93" name="Check Box 526">
              <controlPr defaultSize="0" autoFill="0" autoLine="0" autoPict="0">
                <anchor moveWithCells="1">
                  <from>
                    <xdr:col>10</xdr:col>
                    <xdr:colOff>180975</xdr:colOff>
                    <xdr:row>112</xdr:row>
                    <xdr:rowOff>161925</xdr:rowOff>
                  </from>
                  <to>
                    <xdr:col>10</xdr:col>
                    <xdr:colOff>523875</xdr:colOff>
                    <xdr:row>112</xdr:row>
                    <xdr:rowOff>1123950</xdr:rowOff>
                  </to>
                </anchor>
              </controlPr>
            </control>
          </mc:Choice>
        </mc:AlternateContent>
        <mc:AlternateContent xmlns:mc="http://schemas.openxmlformats.org/markup-compatibility/2006">
          <mc:Choice Requires="x14">
            <control shapeId="42511" r:id="rId94" name="Check Box 527">
              <controlPr defaultSize="0" autoFill="0" autoLine="0" autoPict="0">
                <anchor moveWithCells="1">
                  <from>
                    <xdr:col>11</xdr:col>
                    <xdr:colOff>180975</xdr:colOff>
                    <xdr:row>112</xdr:row>
                    <xdr:rowOff>171450</xdr:rowOff>
                  </from>
                  <to>
                    <xdr:col>11</xdr:col>
                    <xdr:colOff>523875</xdr:colOff>
                    <xdr:row>112</xdr:row>
                    <xdr:rowOff>1123950</xdr:rowOff>
                  </to>
                </anchor>
              </controlPr>
            </control>
          </mc:Choice>
        </mc:AlternateContent>
        <mc:AlternateContent xmlns:mc="http://schemas.openxmlformats.org/markup-compatibility/2006">
          <mc:Choice Requires="x14">
            <control shapeId="42512" r:id="rId95" name="Check Box 528">
              <controlPr defaultSize="0" autoFill="0" autoLine="0" autoPict="0">
                <anchor moveWithCells="1">
                  <from>
                    <xdr:col>9</xdr:col>
                    <xdr:colOff>161925</xdr:colOff>
                    <xdr:row>131</xdr:row>
                    <xdr:rowOff>142875</xdr:rowOff>
                  </from>
                  <to>
                    <xdr:col>9</xdr:col>
                    <xdr:colOff>504825</xdr:colOff>
                    <xdr:row>131</xdr:row>
                    <xdr:rowOff>1143000</xdr:rowOff>
                  </to>
                </anchor>
              </controlPr>
            </control>
          </mc:Choice>
        </mc:AlternateContent>
        <mc:AlternateContent xmlns:mc="http://schemas.openxmlformats.org/markup-compatibility/2006">
          <mc:Choice Requires="x14">
            <control shapeId="42513" r:id="rId96" name="Check Box 529">
              <controlPr defaultSize="0" autoFill="0" autoLine="0" autoPict="0">
                <anchor moveWithCells="1">
                  <from>
                    <xdr:col>10</xdr:col>
                    <xdr:colOff>152400</xdr:colOff>
                    <xdr:row>131</xdr:row>
                    <xdr:rowOff>142875</xdr:rowOff>
                  </from>
                  <to>
                    <xdr:col>10</xdr:col>
                    <xdr:colOff>495300</xdr:colOff>
                    <xdr:row>131</xdr:row>
                    <xdr:rowOff>1143000</xdr:rowOff>
                  </to>
                </anchor>
              </controlPr>
            </control>
          </mc:Choice>
        </mc:AlternateContent>
        <mc:AlternateContent xmlns:mc="http://schemas.openxmlformats.org/markup-compatibility/2006">
          <mc:Choice Requires="x14">
            <control shapeId="42514" r:id="rId97" name="Check Box 530">
              <controlPr defaultSize="0" autoFill="0" autoLine="0" autoPict="0">
                <anchor moveWithCells="1">
                  <from>
                    <xdr:col>11</xdr:col>
                    <xdr:colOff>152400</xdr:colOff>
                    <xdr:row>131</xdr:row>
                    <xdr:rowOff>152400</xdr:rowOff>
                  </from>
                  <to>
                    <xdr:col>11</xdr:col>
                    <xdr:colOff>495300</xdr:colOff>
                    <xdr:row>131</xdr:row>
                    <xdr:rowOff>1143000</xdr:rowOff>
                  </to>
                </anchor>
              </controlPr>
            </control>
          </mc:Choice>
        </mc:AlternateContent>
        <mc:AlternateContent xmlns:mc="http://schemas.openxmlformats.org/markup-compatibility/2006">
          <mc:Choice Requires="x14">
            <control shapeId="42515" r:id="rId98" name="Check Box 531">
              <controlPr defaultSize="0" autoFill="0" autoLine="0" autoPict="0">
                <anchor moveWithCells="1">
                  <from>
                    <xdr:col>9</xdr:col>
                    <xdr:colOff>161925</xdr:colOff>
                    <xdr:row>137</xdr:row>
                    <xdr:rowOff>114300</xdr:rowOff>
                  </from>
                  <to>
                    <xdr:col>9</xdr:col>
                    <xdr:colOff>504825</xdr:colOff>
                    <xdr:row>137</xdr:row>
                    <xdr:rowOff>857250</xdr:rowOff>
                  </to>
                </anchor>
              </controlPr>
            </control>
          </mc:Choice>
        </mc:AlternateContent>
        <mc:AlternateContent xmlns:mc="http://schemas.openxmlformats.org/markup-compatibility/2006">
          <mc:Choice Requires="x14">
            <control shapeId="42516" r:id="rId99" name="Check Box 532">
              <controlPr defaultSize="0" autoFill="0" autoLine="0" autoPict="0">
                <anchor moveWithCells="1">
                  <from>
                    <xdr:col>10</xdr:col>
                    <xdr:colOff>152400</xdr:colOff>
                    <xdr:row>137</xdr:row>
                    <xdr:rowOff>114300</xdr:rowOff>
                  </from>
                  <to>
                    <xdr:col>10</xdr:col>
                    <xdr:colOff>495300</xdr:colOff>
                    <xdr:row>137</xdr:row>
                    <xdr:rowOff>857250</xdr:rowOff>
                  </to>
                </anchor>
              </controlPr>
            </control>
          </mc:Choice>
        </mc:AlternateContent>
        <mc:AlternateContent xmlns:mc="http://schemas.openxmlformats.org/markup-compatibility/2006">
          <mc:Choice Requires="x14">
            <control shapeId="42517" r:id="rId100" name="Check Box 533">
              <controlPr defaultSize="0" autoFill="0" autoLine="0" autoPict="0">
                <anchor moveWithCells="1">
                  <from>
                    <xdr:col>11</xdr:col>
                    <xdr:colOff>152400</xdr:colOff>
                    <xdr:row>137</xdr:row>
                    <xdr:rowOff>123825</xdr:rowOff>
                  </from>
                  <to>
                    <xdr:col>11</xdr:col>
                    <xdr:colOff>495300</xdr:colOff>
                    <xdr:row>137</xdr:row>
                    <xdr:rowOff>857250</xdr:rowOff>
                  </to>
                </anchor>
              </controlPr>
            </control>
          </mc:Choice>
        </mc:AlternateContent>
        <mc:AlternateContent xmlns:mc="http://schemas.openxmlformats.org/markup-compatibility/2006">
          <mc:Choice Requires="x14">
            <control shapeId="42518" r:id="rId101" name="Check Box 534">
              <controlPr defaultSize="0" autoFill="0" autoLine="0" autoPict="0">
                <anchor moveWithCells="1">
                  <from>
                    <xdr:col>9</xdr:col>
                    <xdr:colOff>161925</xdr:colOff>
                    <xdr:row>143</xdr:row>
                    <xdr:rowOff>114300</xdr:rowOff>
                  </from>
                  <to>
                    <xdr:col>9</xdr:col>
                    <xdr:colOff>504825</xdr:colOff>
                    <xdr:row>143</xdr:row>
                    <xdr:rowOff>476250</xdr:rowOff>
                  </to>
                </anchor>
              </controlPr>
            </control>
          </mc:Choice>
        </mc:AlternateContent>
        <mc:AlternateContent xmlns:mc="http://schemas.openxmlformats.org/markup-compatibility/2006">
          <mc:Choice Requires="x14">
            <control shapeId="42519" r:id="rId102" name="Check Box 535">
              <controlPr defaultSize="0" autoFill="0" autoLine="0" autoPict="0">
                <anchor moveWithCells="1">
                  <from>
                    <xdr:col>10</xdr:col>
                    <xdr:colOff>152400</xdr:colOff>
                    <xdr:row>143</xdr:row>
                    <xdr:rowOff>114300</xdr:rowOff>
                  </from>
                  <to>
                    <xdr:col>10</xdr:col>
                    <xdr:colOff>495300</xdr:colOff>
                    <xdr:row>143</xdr:row>
                    <xdr:rowOff>476250</xdr:rowOff>
                  </to>
                </anchor>
              </controlPr>
            </control>
          </mc:Choice>
        </mc:AlternateContent>
        <mc:AlternateContent xmlns:mc="http://schemas.openxmlformats.org/markup-compatibility/2006">
          <mc:Choice Requires="x14">
            <control shapeId="42520" r:id="rId103" name="Check Box 536">
              <controlPr defaultSize="0" autoFill="0" autoLine="0" autoPict="0">
                <anchor moveWithCells="1">
                  <from>
                    <xdr:col>11</xdr:col>
                    <xdr:colOff>152400</xdr:colOff>
                    <xdr:row>143</xdr:row>
                    <xdr:rowOff>123825</xdr:rowOff>
                  </from>
                  <to>
                    <xdr:col>11</xdr:col>
                    <xdr:colOff>495300</xdr:colOff>
                    <xdr:row>143</xdr:row>
                    <xdr:rowOff>457200</xdr:rowOff>
                  </to>
                </anchor>
              </controlPr>
            </control>
          </mc:Choice>
        </mc:AlternateContent>
        <mc:AlternateContent xmlns:mc="http://schemas.openxmlformats.org/markup-compatibility/2006">
          <mc:Choice Requires="x14">
            <control shapeId="42521" r:id="rId104" name="Check Box 537">
              <controlPr defaultSize="0" autoFill="0" autoLine="0" autoPict="0">
                <anchor moveWithCells="1">
                  <from>
                    <xdr:col>9</xdr:col>
                    <xdr:colOff>161925</xdr:colOff>
                    <xdr:row>147</xdr:row>
                    <xdr:rowOff>85725</xdr:rowOff>
                  </from>
                  <to>
                    <xdr:col>9</xdr:col>
                    <xdr:colOff>504825</xdr:colOff>
                    <xdr:row>147</xdr:row>
                    <xdr:rowOff>504825</xdr:rowOff>
                  </to>
                </anchor>
              </controlPr>
            </control>
          </mc:Choice>
        </mc:AlternateContent>
        <mc:AlternateContent xmlns:mc="http://schemas.openxmlformats.org/markup-compatibility/2006">
          <mc:Choice Requires="x14">
            <control shapeId="42522" r:id="rId105" name="Check Box 538">
              <controlPr defaultSize="0" autoFill="0" autoLine="0" autoPict="0">
                <anchor moveWithCells="1">
                  <from>
                    <xdr:col>10</xdr:col>
                    <xdr:colOff>152400</xdr:colOff>
                    <xdr:row>147</xdr:row>
                    <xdr:rowOff>123825</xdr:rowOff>
                  </from>
                  <to>
                    <xdr:col>10</xdr:col>
                    <xdr:colOff>495300</xdr:colOff>
                    <xdr:row>147</xdr:row>
                    <xdr:rowOff>476250</xdr:rowOff>
                  </to>
                </anchor>
              </controlPr>
            </control>
          </mc:Choice>
        </mc:AlternateContent>
        <mc:AlternateContent xmlns:mc="http://schemas.openxmlformats.org/markup-compatibility/2006">
          <mc:Choice Requires="x14">
            <control shapeId="42523" r:id="rId106" name="Check Box 539">
              <controlPr defaultSize="0" autoFill="0" autoLine="0" autoPict="0">
                <anchor moveWithCells="1">
                  <from>
                    <xdr:col>11</xdr:col>
                    <xdr:colOff>152400</xdr:colOff>
                    <xdr:row>147</xdr:row>
                    <xdr:rowOff>114300</xdr:rowOff>
                  </from>
                  <to>
                    <xdr:col>11</xdr:col>
                    <xdr:colOff>495300</xdr:colOff>
                    <xdr:row>147</xdr:row>
                    <xdr:rowOff>495300</xdr:rowOff>
                  </to>
                </anchor>
              </controlPr>
            </control>
          </mc:Choice>
        </mc:AlternateContent>
        <mc:AlternateContent xmlns:mc="http://schemas.openxmlformats.org/markup-compatibility/2006">
          <mc:Choice Requires="x14">
            <control shapeId="42524" r:id="rId107" name="Check Box 540">
              <controlPr defaultSize="0" autoFill="0" autoLine="0" autoPict="0">
                <anchor moveWithCells="1">
                  <from>
                    <xdr:col>9</xdr:col>
                    <xdr:colOff>152400</xdr:colOff>
                    <xdr:row>148</xdr:row>
                    <xdr:rowOff>114300</xdr:rowOff>
                  </from>
                  <to>
                    <xdr:col>9</xdr:col>
                    <xdr:colOff>495300</xdr:colOff>
                    <xdr:row>148</xdr:row>
                    <xdr:rowOff>485775</xdr:rowOff>
                  </to>
                </anchor>
              </controlPr>
            </control>
          </mc:Choice>
        </mc:AlternateContent>
        <mc:AlternateContent xmlns:mc="http://schemas.openxmlformats.org/markup-compatibility/2006">
          <mc:Choice Requires="x14">
            <control shapeId="42525" r:id="rId108" name="Check Box 541">
              <controlPr defaultSize="0" autoFill="0" autoLine="0" autoPict="0">
                <anchor moveWithCells="1">
                  <from>
                    <xdr:col>10</xdr:col>
                    <xdr:colOff>152400</xdr:colOff>
                    <xdr:row>148</xdr:row>
                    <xdr:rowOff>114300</xdr:rowOff>
                  </from>
                  <to>
                    <xdr:col>10</xdr:col>
                    <xdr:colOff>495300</xdr:colOff>
                    <xdr:row>148</xdr:row>
                    <xdr:rowOff>476250</xdr:rowOff>
                  </to>
                </anchor>
              </controlPr>
            </control>
          </mc:Choice>
        </mc:AlternateContent>
        <mc:AlternateContent xmlns:mc="http://schemas.openxmlformats.org/markup-compatibility/2006">
          <mc:Choice Requires="x14">
            <control shapeId="42526" r:id="rId109" name="Check Box 542">
              <controlPr defaultSize="0" autoFill="0" autoLine="0" autoPict="0">
                <anchor moveWithCells="1">
                  <from>
                    <xdr:col>11</xdr:col>
                    <xdr:colOff>152400</xdr:colOff>
                    <xdr:row>148</xdr:row>
                    <xdr:rowOff>114300</xdr:rowOff>
                  </from>
                  <to>
                    <xdr:col>11</xdr:col>
                    <xdr:colOff>495300</xdr:colOff>
                    <xdr:row>148</xdr:row>
                    <xdr:rowOff>485775</xdr:rowOff>
                  </to>
                </anchor>
              </controlPr>
            </control>
          </mc:Choice>
        </mc:AlternateContent>
        <mc:AlternateContent xmlns:mc="http://schemas.openxmlformats.org/markup-compatibility/2006">
          <mc:Choice Requires="x14">
            <control shapeId="42527" r:id="rId110" name="Check Box 543">
              <controlPr defaultSize="0" autoFill="0" autoLine="0" autoPict="0">
                <anchor moveWithCells="1">
                  <from>
                    <xdr:col>9</xdr:col>
                    <xdr:colOff>161925</xdr:colOff>
                    <xdr:row>151</xdr:row>
                    <xdr:rowOff>85725</xdr:rowOff>
                  </from>
                  <to>
                    <xdr:col>9</xdr:col>
                    <xdr:colOff>504825</xdr:colOff>
                    <xdr:row>151</xdr:row>
                    <xdr:rowOff>514350</xdr:rowOff>
                  </to>
                </anchor>
              </controlPr>
            </control>
          </mc:Choice>
        </mc:AlternateContent>
        <mc:AlternateContent xmlns:mc="http://schemas.openxmlformats.org/markup-compatibility/2006">
          <mc:Choice Requires="x14">
            <control shapeId="42528" r:id="rId111" name="Check Box 544">
              <controlPr defaultSize="0" autoFill="0" autoLine="0" autoPict="0">
                <anchor moveWithCells="1">
                  <from>
                    <xdr:col>10</xdr:col>
                    <xdr:colOff>161925</xdr:colOff>
                    <xdr:row>151</xdr:row>
                    <xdr:rowOff>85725</xdr:rowOff>
                  </from>
                  <to>
                    <xdr:col>10</xdr:col>
                    <xdr:colOff>504825</xdr:colOff>
                    <xdr:row>151</xdr:row>
                    <xdr:rowOff>514350</xdr:rowOff>
                  </to>
                </anchor>
              </controlPr>
            </control>
          </mc:Choice>
        </mc:AlternateContent>
        <mc:AlternateContent xmlns:mc="http://schemas.openxmlformats.org/markup-compatibility/2006">
          <mc:Choice Requires="x14">
            <control shapeId="42529" r:id="rId112" name="Check Box 545">
              <controlPr defaultSize="0" autoFill="0" autoLine="0" autoPict="0">
                <anchor moveWithCells="1">
                  <from>
                    <xdr:col>11</xdr:col>
                    <xdr:colOff>161925</xdr:colOff>
                    <xdr:row>151</xdr:row>
                    <xdr:rowOff>95250</xdr:rowOff>
                  </from>
                  <to>
                    <xdr:col>11</xdr:col>
                    <xdr:colOff>504825</xdr:colOff>
                    <xdr:row>151</xdr:row>
                    <xdr:rowOff>523875</xdr:rowOff>
                  </to>
                </anchor>
              </controlPr>
            </control>
          </mc:Choice>
        </mc:AlternateContent>
        <mc:AlternateContent xmlns:mc="http://schemas.openxmlformats.org/markup-compatibility/2006">
          <mc:Choice Requires="x14">
            <control shapeId="42530" r:id="rId113" name="Check Box 546">
              <controlPr defaultSize="0" autoFill="0" autoLine="0" autoPict="0">
                <anchor moveWithCells="1">
                  <from>
                    <xdr:col>9</xdr:col>
                    <xdr:colOff>180975</xdr:colOff>
                    <xdr:row>157</xdr:row>
                    <xdr:rowOff>19050</xdr:rowOff>
                  </from>
                  <to>
                    <xdr:col>9</xdr:col>
                    <xdr:colOff>523875</xdr:colOff>
                    <xdr:row>157</xdr:row>
                    <xdr:rowOff>2657475</xdr:rowOff>
                  </to>
                </anchor>
              </controlPr>
            </control>
          </mc:Choice>
        </mc:AlternateContent>
        <mc:AlternateContent xmlns:mc="http://schemas.openxmlformats.org/markup-compatibility/2006">
          <mc:Choice Requires="x14">
            <control shapeId="42531" r:id="rId114" name="Check Box 547">
              <controlPr defaultSize="0" autoFill="0" autoLine="0" autoPict="0">
                <anchor moveWithCells="1">
                  <from>
                    <xdr:col>10</xdr:col>
                    <xdr:colOff>171450</xdr:colOff>
                    <xdr:row>157</xdr:row>
                    <xdr:rowOff>28575</xdr:rowOff>
                  </from>
                  <to>
                    <xdr:col>10</xdr:col>
                    <xdr:colOff>514350</xdr:colOff>
                    <xdr:row>157</xdr:row>
                    <xdr:rowOff>2657475</xdr:rowOff>
                  </to>
                </anchor>
              </controlPr>
            </control>
          </mc:Choice>
        </mc:AlternateContent>
        <mc:AlternateContent xmlns:mc="http://schemas.openxmlformats.org/markup-compatibility/2006">
          <mc:Choice Requires="x14">
            <control shapeId="42532" r:id="rId115" name="Check Box 548">
              <controlPr defaultSize="0" autoFill="0" autoLine="0" autoPict="0">
                <anchor moveWithCells="1">
                  <from>
                    <xdr:col>11</xdr:col>
                    <xdr:colOff>180975</xdr:colOff>
                    <xdr:row>157</xdr:row>
                    <xdr:rowOff>28575</xdr:rowOff>
                  </from>
                  <to>
                    <xdr:col>11</xdr:col>
                    <xdr:colOff>523875</xdr:colOff>
                    <xdr:row>157</xdr:row>
                    <xdr:rowOff>2657475</xdr:rowOff>
                  </to>
                </anchor>
              </controlPr>
            </control>
          </mc:Choice>
        </mc:AlternateContent>
        <mc:AlternateContent xmlns:mc="http://schemas.openxmlformats.org/markup-compatibility/2006">
          <mc:Choice Requires="x14">
            <control shapeId="42533" r:id="rId116" name="Check Box 549">
              <controlPr defaultSize="0" autoFill="0" autoLine="0" autoPict="0">
                <anchor moveWithCells="1">
                  <from>
                    <xdr:col>9</xdr:col>
                    <xdr:colOff>161925</xdr:colOff>
                    <xdr:row>214</xdr:row>
                    <xdr:rowOff>352425</xdr:rowOff>
                  </from>
                  <to>
                    <xdr:col>9</xdr:col>
                    <xdr:colOff>504825</xdr:colOff>
                    <xdr:row>214</xdr:row>
                    <xdr:rowOff>914400</xdr:rowOff>
                  </to>
                </anchor>
              </controlPr>
            </control>
          </mc:Choice>
        </mc:AlternateContent>
        <mc:AlternateContent xmlns:mc="http://schemas.openxmlformats.org/markup-compatibility/2006">
          <mc:Choice Requires="x14">
            <control shapeId="42534" r:id="rId117" name="Check Box 550">
              <controlPr defaultSize="0" autoFill="0" autoLine="0" autoPict="0">
                <anchor moveWithCells="1">
                  <from>
                    <xdr:col>10</xdr:col>
                    <xdr:colOff>152400</xdr:colOff>
                    <xdr:row>214</xdr:row>
                    <xdr:rowOff>352425</xdr:rowOff>
                  </from>
                  <to>
                    <xdr:col>10</xdr:col>
                    <xdr:colOff>495300</xdr:colOff>
                    <xdr:row>214</xdr:row>
                    <xdr:rowOff>914400</xdr:rowOff>
                  </to>
                </anchor>
              </controlPr>
            </control>
          </mc:Choice>
        </mc:AlternateContent>
        <mc:AlternateContent xmlns:mc="http://schemas.openxmlformats.org/markup-compatibility/2006">
          <mc:Choice Requires="x14">
            <control shapeId="42535" r:id="rId118" name="Check Box 551">
              <controlPr defaultSize="0" autoFill="0" autoLine="0" autoPict="0">
                <anchor moveWithCells="1">
                  <from>
                    <xdr:col>11</xdr:col>
                    <xdr:colOff>152400</xdr:colOff>
                    <xdr:row>214</xdr:row>
                    <xdr:rowOff>361950</xdr:rowOff>
                  </from>
                  <to>
                    <xdr:col>11</xdr:col>
                    <xdr:colOff>495300</xdr:colOff>
                    <xdr:row>214</xdr:row>
                    <xdr:rowOff>914400</xdr:rowOff>
                  </to>
                </anchor>
              </controlPr>
            </control>
          </mc:Choice>
        </mc:AlternateContent>
        <mc:AlternateContent xmlns:mc="http://schemas.openxmlformats.org/markup-compatibility/2006">
          <mc:Choice Requires="x14">
            <control shapeId="42542" r:id="rId119" name="Check Box 558">
              <controlPr defaultSize="0" autoFill="0" autoLine="0" autoPict="0">
                <anchor moveWithCells="1">
                  <from>
                    <xdr:col>9</xdr:col>
                    <xdr:colOff>161925</xdr:colOff>
                    <xdr:row>179</xdr:row>
                    <xdr:rowOff>133350</xdr:rowOff>
                  </from>
                  <to>
                    <xdr:col>9</xdr:col>
                    <xdr:colOff>504825</xdr:colOff>
                    <xdr:row>179</xdr:row>
                    <xdr:rowOff>514350</xdr:rowOff>
                  </to>
                </anchor>
              </controlPr>
            </control>
          </mc:Choice>
        </mc:AlternateContent>
        <mc:AlternateContent xmlns:mc="http://schemas.openxmlformats.org/markup-compatibility/2006">
          <mc:Choice Requires="x14">
            <control shapeId="42543" r:id="rId120" name="Check Box 559">
              <controlPr defaultSize="0" autoFill="0" autoLine="0" autoPict="0">
                <anchor moveWithCells="1">
                  <from>
                    <xdr:col>10</xdr:col>
                    <xdr:colOff>152400</xdr:colOff>
                    <xdr:row>179</xdr:row>
                    <xdr:rowOff>123825</xdr:rowOff>
                  </from>
                  <to>
                    <xdr:col>10</xdr:col>
                    <xdr:colOff>495300</xdr:colOff>
                    <xdr:row>179</xdr:row>
                    <xdr:rowOff>495300</xdr:rowOff>
                  </to>
                </anchor>
              </controlPr>
            </control>
          </mc:Choice>
        </mc:AlternateContent>
        <mc:AlternateContent xmlns:mc="http://schemas.openxmlformats.org/markup-compatibility/2006">
          <mc:Choice Requires="x14">
            <control shapeId="42544" r:id="rId121" name="Check Box 560">
              <controlPr defaultSize="0" autoFill="0" autoLine="0" autoPict="0">
                <anchor moveWithCells="1">
                  <from>
                    <xdr:col>11</xdr:col>
                    <xdr:colOff>152400</xdr:colOff>
                    <xdr:row>179</xdr:row>
                    <xdr:rowOff>104775</xdr:rowOff>
                  </from>
                  <to>
                    <xdr:col>11</xdr:col>
                    <xdr:colOff>495300</xdr:colOff>
                    <xdr:row>179</xdr:row>
                    <xdr:rowOff>533400</xdr:rowOff>
                  </to>
                </anchor>
              </controlPr>
            </control>
          </mc:Choice>
        </mc:AlternateContent>
        <mc:AlternateContent xmlns:mc="http://schemas.openxmlformats.org/markup-compatibility/2006">
          <mc:Choice Requires="x14">
            <control shapeId="42545" r:id="rId122" name="Check Box 561">
              <controlPr defaultSize="0" autoFill="0" autoLine="0" autoPict="0">
                <anchor moveWithCells="1">
                  <from>
                    <xdr:col>9</xdr:col>
                    <xdr:colOff>161925</xdr:colOff>
                    <xdr:row>180</xdr:row>
                    <xdr:rowOff>123825</xdr:rowOff>
                  </from>
                  <to>
                    <xdr:col>9</xdr:col>
                    <xdr:colOff>504825</xdr:colOff>
                    <xdr:row>180</xdr:row>
                    <xdr:rowOff>466725</xdr:rowOff>
                  </to>
                </anchor>
              </controlPr>
            </control>
          </mc:Choice>
        </mc:AlternateContent>
        <mc:AlternateContent xmlns:mc="http://schemas.openxmlformats.org/markup-compatibility/2006">
          <mc:Choice Requires="x14">
            <control shapeId="42546" r:id="rId123" name="Check Box 562">
              <controlPr defaultSize="0" autoFill="0" autoLine="0" autoPict="0">
                <anchor moveWithCells="1">
                  <from>
                    <xdr:col>10</xdr:col>
                    <xdr:colOff>152400</xdr:colOff>
                    <xdr:row>180</xdr:row>
                    <xdr:rowOff>123825</xdr:rowOff>
                  </from>
                  <to>
                    <xdr:col>10</xdr:col>
                    <xdr:colOff>495300</xdr:colOff>
                    <xdr:row>180</xdr:row>
                    <xdr:rowOff>476250</xdr:rowOff>
                  </to>
                </anchor>
              </controlPr>
            </control>
          </mc:Choice>
        </mc:AlternateContent>
        <mc:AlternateContent xmlns:mc="http://schemas.openxmlformats.org/markup-compatibility/2006">
          <mc:Choice Requires="x14">
            <control shapeId="42547" r:id="rId124" name="Check Box 563">
              <controlPr defaultSize="0" autoFill="0" autoLine="0" autoPict="0">
                <anchor moveWithCells="1">
                  <from>
                    <xdr:col>11</xdr:col>
                    <xdr:colOff>152400</xdr:colOff>
                    <xdr:row>180</xdr:row>
                    <xdr:rowOff>114300</xdr:rowOff>
                  </from>
                  <to>
                    <xdr:col>11</xdr:col>
                    <xdr:colOff>495300</xdr:colOff>
                    <xdr:row>180</xdr:row>
                    <xdr:rowOff>495300</xdr:rowOff>
                  </to>
                </anchor>
              </controlPr>
            </control>
          </mc:Choice>
        </mc:AlternateContent>
        <mc:AlternateContent xmlns:mc="http://schemas.openxmlformats.org/markup-compatibility/2006">
          <mc:Choice Requires="x14">
            <control shapeId="42548" r:id="rId125" name="Check Box 564">
              <controlPr defaultSize="0" autoFill="0" autoLine="0" autoPict="0">
                <anchor moveWithCells="1">
                  <from>
                    <xdr:col>9</xdr:col>
                    <xdr:colOff>152400</xdr:colOff>
                    <xdr:row>181</xdr:row>
                    <xdr:rowOff>114300</xdr:rowOff>
                  </from>
                  <to>
                    <xdr:col>9</xdr:col>
                    <xdr:colOff>495300</xdr:colOff>
                    <xdr:row>181</xdr:row>
                    <xdr:rowOff>476250</xdr:rowOff>
                  </to>
                </anchor>
              </controlPr>
            </control>
          </mc:Choice>
        </mc:AlternateContent>
        <mc:AlternateContent xmlns:mc="http://schemas.openxmlformats.org/markup-compatibility/2006">
          <mc:Choice Requires="x14">
            <control shapeId="42549" r:id="rId126" name="Check Box 565">
              <controlPr defaultSize="0" autoFill="0" autoLine="0" autoPict="0">
                <anchor moveWithCells="1">
                  <from>
                    <xdr:col>10</xdr:col>
                    <xdr:colOff>152400</xdr:colOff>
                    <xdr:row>181</xdr:row>
                    <xdr:rowOff>123825</xdr:rowOff>
                  </from>
                  <to>
                    <xdr:col>10</xdr:col>
                    <xdr:colOff>495300</xdr:colOff>
                    <xdr:row>181</xdr:row>
                    <xdr:rowOff>476250</xdr:rowOff>
                  </to>
                </anchor>
              </controlPr>
            </control>
          </mc:Choice>
        </mc:AlternateContent>
        <mc:AlternateContent xmlns:mc="http://schemas.openxmlformats.org/markup-compatibility/2006">
          <mc:Choice Requires="x14">
            <control shapeId="42550" r:id="rId127" name="Check Box 566">
              <controlPr defaultSize="0" autoFill="0" autoLine="0" autoPict="0">
                <anchor moveWithCells="1">
                  <from>
                    <xdr:col>11</xdr:col>
                    <xdr:colOff>152400</xdr:colOff>
                    <xdr:row>181</xdr:row>
                    <xdr:rowOff>133350</xdr:rowOff>
                  </from>
                  <to>
                    <xdr:col>11</xdr:col>
                    <xdr:colOff>495300</xdr:colOff>
                    <xdr:row>181</xdr:row>
                    <xdr:rowOff>476250</xdr:rowOff>
                  </to>
                </anchor>
              </controlPr>
            </control>
          </mc:Choice>
        </mc:AlternateContent>
        <mc:AlternateContent xmlns:mc="http://schemas.openxmlformats.org/markup-compatibility/2006">
          <mc:Choice Requires="x14">
            <control shapeId="42551" r:id="rId128" name="Check Box 567">
              <controlPr defaultSize="0" autoFill="0" autoLine="0" autoPict="0">
                <anchor moveWithCells="1">
                  <from>
                    <xdr:col>9</xdr:col>
                    <xdr:colOff>152400</xdr:colOff>
                    <xdr:row>182</xdr:row>
                    <xdr:rowOff>133350</xdr:rowOff>
                  </from>
                  <to>
                    <xdr:col>9</xdr:col>
                    <xdr:colOff>495300</xdr:colOff>
                    <xdr:row>182</xdr:row>
                    <xdr:rowOff>457200</xdr:rowOff>
                  </to>
                </anchor>
              </controlPr>
            </control>
          </mc:Choice>
        </mc:AlternateContent>
        <mc:AlternateContent xmlns:mc="http://schemas.openxmlformats.org/markup-compatibility/2006">
          <mc:Choice Requires="x14">
            <control shapeId="42552" r:id="rId129" name="Check Box 568">
              <controlPr defaultSize="0" autoFill="0" autoLine="0" autoPict="0">
                <anchor moveWithCells="1">
                  <from>
                    <xdr:col>10</xdr:col>
                    <xdr:colOff>152400</xdr:colOff>
                    <xdr:row>182</xdr:row>
                    <xdr:rowOff>123825</xdr:rowOff>
                  </from>
                  <to>
                    <xdr:col>10</xdr:col>
                    <xdr:colOff>495300</xdr:colOff>
                    <xdr:row>182</xdr:row>
                    <xdr:rowOff>476250</xdr:rowOff>
                  </to>
                </anchor>
              </controlPr>
            </control>
          </mc:Choice>
        </mc:AlternateContent>
        <mc:AlternateContent xmlns:mc="http://schemas.openxmlformats.org/markup-compatibility/2006">
          <mc:Choice Requires="x14">
            <control shapeId="42553" r:id="rId130" name="Check Box 569">
              <controlPr defaultSize="0" autoFill="0" autoLine="0" autoPict="0">
                <anchor moveWithCells="1">
                  <from>
                    <xdr:col>11</xdr:col>
                    <xdr:colOff>152400</xdr:colOff>
                    <xdr:row>182</xdr:row>
                    <xdr:rowOff>123825</xdr:rowOff>
                  </from>
                  <to>
                    <xdr:col>11</xdr:col>
                    <xdr:colOff>495300</xdr:colOff>
                    <xdr:row>182</xdr:row>
                    <xdr:rowOff>476250</xdr:rowOff>
                  </to>
                </anchor>
              </controlPr>
            </control>
          </mc:Choice>
        </mc:AlternateContent>
        <mc:AlternateContent xmlns:mc="http://schemas.openxmlformats.org/markup-compatibility/2006">
          <mc:Choice Requires="x14">
            <control shapeId="42554" r:id="rId131" name="Check Box 570">
              <controlPr defaultSize="0" autoFill="0" autoLine="0" autoPict="0">
                <anchor moveWithCells="1">
                  <from>
                    <xdr:col>9</xdr:col>
                    <xdr:colOff>180975</xdr:colOff>
                    <xdr:row>183</xdr:row>
                    <xdr:rowOff>104775</xdr:rowOff>
                  </from>
                  <to>
                    <xdr:col>9</xdr:col>
                    <xdr:colOff>523875</xdr:colOff>
                    <xdr:row>183</xdr:row>
                    <xdr:rowOff>495300</xdr:rowOff>
                  </to>
                </anchor>
              </controlPr>
            </control>
          </mc:Choice>
        </mc:AlternateContent>
        <mc:AlternateContent xmlns:mc="http://schemas.openxmlformats.org/markup-compatibility/2006">
          <mc:Choice Requires="x14">
            <control shapeId="42555" r:id="rId132" name="Check Box 571">
              <controlPr defaultSize="0" autoFill="0" autoLine="0" autoPict="0">
                <anchor moveWithCells="1">
                  <from>
                    <xdr:col>10</xdr:col>
                    <xdr:colOff>152400</xdr:colOff>
                    <xdr:row>183</xdr:row>
                    <xdr:rowOff>114300</xdr:rowOff>
                  </from>
                  <to>
                    <xdr:col>10</xdr:col>
                    <xdr:colOff>495300</xdr:colOff>
                    <xdr:row>183</xdr:row>
                    <xdr:rowOff>504825</xdr:rowOff>
                  </to>
                </anchor>
              </controlPr>
            </control>
          </mc:Choice>
        </mc:AlternateContent>
        <mc:AlternateContent xmlns:mc="http://schemas.openxmlformats.org/markup-compatibility/2006">
          <mc:Choice Requires="x14">
            <control shapeId="42556" r:id="rId133" name="Check Box 572">
              <controlPr defaultSize="0" autoFill="0" autoLine="0" autoPict="0">
                <anchor moveWithCells="1">
                  <from>
                    <xdr:col>11</xdr:col>
                    <xdr:colOff>152400</xdr:colOff>
                    <xdr:row>183</xdr:row>
                    <xdr:rowOff>133350</xdr:rowOff>
                  </from>
                  <to>
                    <xdr:col>11</xdr:col>
                    <xdr:colOff>495300</xdr:colOff>
                    <xdr:row>183</xdr:row>
                    <xdr:rowOff>476250</xdr:rowOff>
                  </to>
                </anchor>
              </controlPr>
            </control>
          </mc:Choice>
        </mc:AlternateContent>
        <mc:AlternateContent xmlns:mc="http://schemas.openxmlformats.org/markup-compatibility/2006">
          <mc:Choice Requires="x14">
            <control shapeId="42557" r:id="rId134" name="Check Box 573">
              <controlPr defaultSize="0" autoFill="0" autoLine="0" autoPict="0">
                <anchor moveWithCells="1">
                  <from>
                    <xdr:col>9</xdr:col>
                    <xdr:colOff>161925</xdr:colOff>
                    <xdr:row>184</xdr:row>
                    <xdr:rowOff>95250</xdr:rowOff>
                  </from>
                  <to>
                    <xdr:col>9</xdr:col>
                    <xdr:colOff>504825</xdr:colOff>
                    <xdr:row>184</xdr:row>
                    <xdr:rowOff>523875</xdr:rowOff>
                  </to>
                </anchor>
              </controlPr>
            </control>
          </mc:Choice>
        </mc:AlternateContent>
        <mc:AlternateContent xmlns:mc="http://schemas.openxmlformats.org/markup-compatibility/2006">
          <mc:Choice Requires="x14">
            <control shapeId="42558" r:id="rId135" name="Check Box 574">
              <controlPr defaultSize="0" autoFill="0" autoLine="0" autoPict="0">
                <anchor moveWithCells="1">
                  <from>
                    <xdr:col>10</xdr:col>
                    <xdr:colOff>152400</xdr:colOff>
                    <xdr:row>184</xdr:row>
                    <xdr:rowOff>95250</xdr:rowOff>
                  </from>
                  <to>
                    <xdr:col>10</xdr:col>
                    <xdr:colOff>495300</xdr:colOff>
                    <xdr:row>184</xdr:row>
                    <xdr:rowOff>523875</xdr:rowOff>
                  </to>
                </anchor>
              </controlPr>
            </control>
          </mc:Choice>
        </mc:AlternateContent>
        <mc:AlternateContent xmlns:mc="http://schemas.openxmlformats.org/markup-compatibility/2006">
          <mc:Choice Requires="x14">
            <control shapeId="42559" r:id="rId136" name="Check Box 575">
              <controlPr defaultSize="0" autoFill="0" autoLine="0" autoPict="0">
                <anchor moveWithCells="1">
                  <from>
                    <xdr:col>11</xdr:col>
                    <xdr:colOff>152400</xdr:colOff>
                    <xdr:row>184</xdr:row>
                    <xdr:rowOff>104775</xdr:rowOff>
                  </from>
                  <to>
                    <xdr:col>11</xdr:col>
                    <xdr:colOff>495300</xdr:colOff>
                    <xdr:row>184</xdr:row>
                    <xdr:rowOff>533400</xdr:rowOff>
                  </to>
                </anchor>
              </controlPr>
            </control>
          </mc:Choice>
        </mc:AlternateContent>
        <mc:AlternateContent xmlns:mc="http://schemas.openxmlformats.org/markup-compatibility/2006">
          <mc:Choice Requires="x14">
            <control shapeId="42560" r:id="rId137" name="Check Box 576">
              <controlPr defaultSize="0" autoFill="0" autoLine="0" autoPict="0">
                <anchor moveWithCells="1">
                  <from>
                    <xdr:col>9</xdr:col>
                    <xdr:colOff>161925</xdr:colOff>
                    <xdr:row>185</xdr:row>
                    <xdr:rowOff>95250</xdr:rowOff>
                  </from>
                  <to>
                    <xdr:col>9</xdr:col>
                    <xdr:colOff>504825</xdr:colOff>
                    <xdr:row>185</xdr:row>
                    <xdr:rowOff>523875</xdr:rowOff>
                  </to>
                </anchor>
              </controlPr>
            </control>
          </mc:Choice>
        </mc:AlternateContent>
        <mc:AlternateContent xmlns:mc="http://schemas.openxmlformats.org/markup-compatibility/2006">
          <mc:Choice Requires="x14">
            <control shapeId="42561" r:id="rId138" name="Check Box 577">
              <controlPr defaultSize="0" autoFill="0" autoLine="0" autoPict="0">
                <anchor moveWithCells="1">
                  <from>
                    <xdr:col>10</xdr:col>
                    <xdr:colOff>152400</xdr:colOff>
                    <xdr:row>185</xdr:row>
                    <xdr:rowOff>95250</xdr:rowOff>
                  </from>
                  <to>
                    <xdr:col>10</xdr:col>
                    <xdr:colOff>495300</xdr:colOff>
                    <xdr:row>185</xdr:row>
                    <xdr:rowOff>523875</xdr:rowOff>
                  </to>
                </anchor>
              </controlPr>
            </control>
          </mc:Choice>
        </mc:AlternateContent>
        <mc:AlternateContent xmlns:mc="http://schemas.openxmlformats.org/markup-compatibility/2006">
          <mc:Choice Requires="x14">
            <control shapeId="42562" r:id="rId139" name="Check Box 578">
              <controlPr defaultSize="0" autoFill="0" autoLine="0" autoPict="0">
                <anchor moveWithCells="1">
                  <from>
                    <xdr:col>11</xdr:col>
                    <xdr:colOff>152400</xdr:colOff>
                    <xdr:row>185</xdr:row>
                    <xdr:rowOff>104775</xdr:rowOff>
                  </from>
                  <to>
                    <xdr:col>11</xdr:col>
                    <xdr:colOff>495300</xdr:colOff>
                    <xdr:row>185</xdr:row>
                    <xdr:rowOff>533400</xdr:rowOff>
                  </to>
                </anchor>
              </controlPr>
            </control>
          </mc:Choice>
        </mc:AlternateContent>
        <mc:AlternateContent xmlns:mc="http://schemas.openxmlformats.org/markup-compatibility/2006">
          <mc:Choice Requires="x14">
            <control shapeId="42563" r:id="rId140" name="Check Box 579">
              <controlPr defaultSize="0" autoFill="0" autoLine="0" autoPict="0">
                <anchor moveWithCells="1">
                  <from>
                    <xdr:col>9</xdr:col>
                    <xdr:colOff>161925</xdr:colOff>
                    <xdr:row>186</xdr:row>
                    <xdr:rowOff>95250</xdr:rowOff>
                  </from>
                  <to>
                    <xdr:col>9</xdr:col>
                    <xdr:colOff>504825</xdr:colOff>
                    <xdr:row>186</xdr:row>
                    <xdr:rowOff>523875</xdr:rowOff>
                  </to>
                </anchor>
              </controlPr>
            </control>
          </mc:Choice>
        </mc:AlternateContent>
        <mc:AlternateContent xmlns:mc="http://schemas.openxmlformats.org/markup-compatibility/2006">
          <mc:Choice Requires="x14">
            <control shapeId="42564" r:id="rId141" name="Check Box 580">
              <controlPr defaultSize="0" autoFill="0" autoLine="0" autoPict="0">
                <anchor moveWithCells="1">
                  <from>
                    <xdr:col>10</xdr:col>
                    <xdr:colOff>152400</xdr:colOff>
                    <xdr:row>186</xdr:row>
                    <xdr:rowOff>95250</xdr:rowOff>
                  </from>
                  <to>
                    <xdr:col>10</xdr:col>
                    <xdr:colOff>495300</xdr:colOff>
                    <xdr:row>186</xdr:row>
                    <xdr:rowOff>523875</xdr:rowOff>
                  </to>
                </anchor>
              </controlPr>
            </control>
          </mc:Choice>
        </mc:AlternateContent>
        <mc:AlternateContent xmlns:mc="http://schemas.openxmlformats.org/markup-compatibility/2006">
          <mc:Choice Requires="x14">
            <control shapeId="42565" r:id="rId142" name="Check Box 581">
              <controlPr defaultSize="0" autoFill="0" autoLine="0" autoPict="0">
                <anchor moveWithCells="1">
                  <from>
                    <xdr:col>11</xdr:col>
                    <xdr:colOff>152400</xdr:colOff>
                    <xdr:row>186</xdr:row>
                    <xdr:rowOff>104775</xdr:rowOff>
                  </from>
                  <to>
                    <xdr:col>11</xdr:col>
                    <xdr:colOff>495300</xdr:colOff>
                    <xdr:row>186</xdr:row>
                    <xdr:rowOff>533400</xdr:rowOff>
                  </to>
                </anchor>
              </controlPr>
            </control>
          </mc:Choice>
        </mc:AlternateContent>
        <mc:AlternateContent xmlns:mc="http://schemas.openxmlformats.org/markup-compatibility/2006">
          <mc:Choice Requires="x14">
            <control shapeId="42566" r:id="rId143" name="Check Box 582">
              <controlPr defaultSize="0" autoFill="0" autoLine="0" autoPict="0">
                <anchor moveWithCells="1">
                  <from>
                    <xdr:col>9</xdr:col>
                    <xdr:colOff>152400</xdr:colOff>
                    <xdr:row>189</xdr:row>
                    <xdr:rowOff>66675</xdr:rowOff>
                  </from>
                  <to>
                    <xdr:col>9</xdr:col>
                    <xdr:colOff>495300</xdr:colOff>
                    <xdr:row>189</xdr:row>
                    <xdr:rowOff>1390650</xdr:rowOff>
                  </to>
                </anchor>
              </controlPr>
            </control>
          </mc:Choice>
        </mc:AlternateContent>
        <mc:AlternateContent xmlns:mc="http://schemas.openxmlformats.org/markup-compatibility/2006">
          <mc:Choice Requires="x14">
            <control shapeId="42567" r:id="rId144" name="Check Box 583">
              <controlPr defaultSize="0" autoFill="0" autoLine="0" autoPict="0">
                <anchor moveWithCells="1">
                  <from>
                    <xdr:col>10</xdr:col>
                    <xdr:colOff>152400</xdr:colOff>
                    <xdr:row>189</xdr:row>
                    <xdr:rowOff>161925</xdr:rowOff>
                  </from>
                  <to>
                    <xdr:col>10</xdr:col>
                    <xdr:colOff>495300</xdr:colOff>
                    <xdr:row>189</xdr:row>
                    <xdr:rowOff>1333500</xdr:rowOff>
                  </to>
                </anchor>
              </controlPr>
            </control>
          </mc:Choice>
        </mc:AlternateContent>
        <mc:AlternateContent xmlns:mc="http://schemas.openxmlformats.org/markup-compatibility/2006">
          <mc:Choice Requires="x14">
            <control shapeId="42568" r:id="rId145" name="Check Box 584">
              <controlPr defaultSize="0" autoFill="0" autoLine="0" autoPict="0">
                <anchor moveWithCells="1">
                  <from>
                    <xdr:col>11</xdr:col>
                    <xdr:colOff>152400</xdr:colOff>
                    <xdr:row>189</xdr:row>
                    <xdr:rowOff>104775</xdr:rowOff>
                  </from>
                  <to>
                    <xdr:col>11</xdr:col>
                    <xdr:colOff>495300</xdr:colOff>
                    <xdr:row>189</xdr:row>
                    <xdr:rowOff>1381125</xdr:rowOff>
                  </to>
                </anchor>
              </controlPr>
            </control>
          </mc:Choice>
        </mc:AlternateContent>
        <mc:AlternateContent xmlns:mc="http://schemas.openxmlformats.org/markup-compatibility/2006">
          <mc:Choice Requires="x14">
            <control shapeId="42569" r:id="rId146" name="Check Box 585">
              <controlPr defaultSize="0" autoFill="0" autoLine="0" autoPict="0">
                <anchor moveWithCells="1">
                  <from>
                    <xdr:col>9</xdr:col>
                    <xdr:colOff>161925</xdr:colOff>
                    <xdr:row>200</xdr:row>
                    <xdr:rowOff>9525</xdr:rowOff>
                  </from>
                  <to>
                    <xdr:col>9</xdr:col>
                    <xdr:colOff>504825</xdr:colOff>
                    <xdr:row>200</xdr:row>
                    <xdr:rowOff>600075</xdr:rowOff>
                  </to>
                </anchor>
              </controlPr>
            </control>
          </mc:Choice>
        </mc:AlternateContent>
        <mc:AlternateContent xmlns:mc="http://schemas.openxmlformats.org/markup-compatibility/2006">
          <mc:Choice Requires="x14">
            <control shapeId="42570" r:id="rId147" name="Check Box 586">
              <controlPr defaultSize="0" autoFill="0" autoLine="0" autoPict="0">
                <anchor moveWithCells="1">
                  <from>
                    <xdr:col>10</xdr:col>
                    <xdr:colOff>152400</xdr:colOff>
                    <xdr:row>200</xdr:row>
                    <xdr:rowOff>9525</xdr:rowOff>
                  </from>
                  <to>
                    <xdr:col>10</xdr:col>
                    <xdr:colOff>495300</xdr:colOff>
                    <xdr:row>200</xdr:row>
                    <xdr:rowOff>600075</xdr:rowOff>
                  </to>
                </anchor>
              </controlPr>
            </control>
          </mc:Choice>
        </mc:AlternateContent>
        <mc:AlternateContent xmlns:mc="http://schemas.openxmlformats.org/markup-compatibility/2006">
          <mc:Choice Requires="x14">
            <control shapeId="42571" r:id="rId148" name="Check Box 587">
              <controlPr defaultSize="0" autoFill="0" autoLine="0" autoPict="0">
                <anchor moveWithCells="1">
                  <from>
                    <xdr:col>11</xdr:col>
                    <xdr:colOff>152400</xdr:colOff>
                    <xdr:row>200</xdr:row>
                    <xdr:rowOff>19050</xdr:rowOff>
                  </from>
                  <to>
                    <xdr:col>11</xdr:col>
                    <xdr:colOff>495300</xdr:colOff>
                    <xdr:row>200</xdr:row>
                    <xdr:rowOff>600075</xdr:rowOff>
                  </to>
                </anchor>
              </controlPr>
            </control>
          </mc:Choice>
        </mc:AlternateContent>
        <mc:AlternateContent xmlns:mc="http://schemas.openxmlformats.org/markup-compatibility/2006">
          <mc:Choice Requires="x14">
            <control shapeId="42572" r:id="rId149" name="Check Box 588">
              <controlPr defaultSize="0" autoFill="0" autoLine="0" autoPict="0">
                <anchor moveWithCells="1">
                  <from>
                    <xdr:col>9</xdr:col>
                    <xdr:colOff>171450</xdr:colOff>
                    <xdr:row>201</xdr:row>
                    <xdr:rowOff>57150</xdr:rowOff>
                  </from>
                  <to>
                    <xdr:col>9</xdr:col>
                    <xdr:colOff>514350</xdr:colOff>
                    <xdr:row>201</xdr:row>
                    <xdr:rowOff>552450</xdr:rowOff>
                  </to>
                </anchor>
              </controlPr>
            </control>
          </mc:Choice>
        </mc:AlternateContent>
        <mc:AlternateContent xmlns:mc="http://schemas.openxmlformats.org/markup-compatibility/2006">
          <mc:Choice Requires="x14">
            <control shapeId="42573" r:id="rId150" name="Check Box 589">
              <controlPr defaultSize="0" autoFill="0" autoLine="0" autoPict="0">
                <anchor moveWithCells="1">
                  <from>
                    <xdr:col>10</xdr:col>
                    <xdr:colOff>161925</xdr:colOff>
                    <xdr:row>201</xdr:row>
                    <xdr:rowOff>57150</xdr:rowOff>
                  </from>
                  <to>
                    <xdr:col>10</xdr:col>
                    <xdr:colOff>504825</xdr:colOff>
                    <xdr:row>201</xdr:row>
                    <xdr:rowOff>552450</xdr:rowOff>
                  </to>
                </anchor>
              </controlPr>
            </control>
          </mc:Choice>
        </mc:AlternateContent>
        <mc:AlternateContent xmlns:mc="http://schemas.openxmlformats.org/markup-compatibility/2006">
          <mc:Choice Requires="x14">
            <control shapeId="42574" r:id="rId151" name="Check Box 590">
              <controlPr defaultSize="0" autoFill="0" autoLine="0" autoPict="0">
                <anchor moveWithCells="1">
                  <from>
                    <xdr:col>11</xdr:col>
                    <xdr:colOff>161925</xdr:colOff>
                    <xdr:row>201</xdr:row>
                    <xdr:rowOff>66675</xdr:rowOff>
                  </from>
                  <to>
                    <xdr:col>11</xdr:col>
                    <xdr:colOff>504825</xdr:colOff>
                    <xdr:row>201</xdr:row>
                    <xdr:rowOff>552450</xdr:rowOff>
                  </to>
                </anchor>
              </controlPr>
            </control>
          </mc:Choice>
        </mc:AlternateContent>
        <mc:AlternateContent xmlns:mc="http://schemas.openxmlformats.org/markup-compatibility/2006">
          <mc:Choice Requires="x14">
            <control shapeId="42575" r:id="rId152" name="Check Box 591">
              <controlPr defaultSize="0" autoFill="0" autoLine="0" autoPict="0">
                <anchor moveWithCells="1">
                  <from>
                    <xdr:col>9</xdr:col>
                    <xdr:colOff>171450</xdr:colOff>
                    <xdr:row>202</xdr:row>
                    <xdr:rowOff>57150</xdr:rowOff>
                  </from>
                  <to>
                    <xdr:col>9</xdr:col>
                    <xdr:colOff>514350</xdr:colOff>
                    <xdr:row>202</xdr:row>
                    <xdr:rowOff>552450</xdr:rowOff>
                  </to>
                </anchor>
              </controlPr>
            </control>
          </mc:Choice>
        </mc:AlternateContent>
        <mc:AlternateContent xmlns:mc="http://schemas.openxmlformats.org/markup-compatibility/2006">
          <mc:Choice Requires="x14">
            <control shapeId="42576" r:id="rId153" name="Check Box 592">
              <controlPr defaultSize="0" autoFill="0" autoLine="0" autoPict="0">
                <anchor moveWithCells="1">
                  <from>
                    <xdr:col>10</xdr:col>
                    <xdr:colOff>161925</xdr:colOff>
                    <xdr:row>202</xdr:row>
                    <xdr:rowOff>57150</xdr:rowOff>
                  </from>
                  <to>
                    <xdr:col>10</xdr:col>
                    <xdr:colOff>504825</xdr:colOff>
                    <xdr:row>202</xdr:row>
                    <xdr:rowOff>552450</xdr:rowOff>
                  </to>
                </anchor>
              </controlPr>
            </control>
          </mc:Choice>
        </mc:AlternateContent>
        <mc:AlternateContent xmlns:mc="http://schemas.openxmlformats.org/markup-compatibility/2006">
          <mc:Choice Requires="x14">
            <control shapeId="42577" r:id="rId154" name="Check Box 593">
              <controlPr defaultSize="0" autoFill="0" autoLine="0" autoPict="0">
                <anchor moveWithCells="1">
                  <from>
                    <xdr:col>11</xdr:col>
                    <xdr:colOff>161925</xdr:colOff>
                    <xdr:row>202</xdr:row>
                    <xdr:rowOff>66675</xdr:rowOff>
                  </from>
                  <to>
                    <xdr:col>11</xdr:col>
                    <xdr:colOff>504825</xdr:colOff>
                    <xdr:row>202</xdr:row>
                    <xdr:rowOff>552450</xdr:rowOff>
                  </to>
                </anchor>
              </controlPr>
            </control>
          </mc:Choice>
        </mc:AlternateContent>
        <mc:AlternateContent xmlns:mc="http://schemas.openxmlformats.org/markup-compatibility/2006">
          <mc:Choice Requires="x14">
            <control shapeId="42578" r:id="rId155" name="Check Box 594">
              <controlPr defaultSize="0" autoFill="0" autoLine="0" autoPict="0">
                <anchor moveWithCells="1">
                  <from>
                    <xdr:col>9</xdr:col>
                    <xdr:colOff>171450</xdr:colOff>
                    <xdr:row>203</xdr:row>
                    <xdr:rowOff>76200</xdr:rowOff>
                  </from>
                  <to>
                    <xdr:col>9</xdr:col>
                    <xdr:colOff>514350</xdr:colOff>
                    <xdr:row>203</xdr:row>
                    <xdr:rowOff>504825</xdr:rowOff>
                  </to>
                </anchor>
              </controlPr>
            </control>
          </mc:Choice>
        </mc:AlternateContent>
        <mc:AlternateContent xmlns:mc="http://schemas.openxmlformats.org/markup-compatibility/2006">
          <mc:Choice Requires="x14">
            <control shapeId="42579" r:id="rId156" name="Check Box 595">
              <controlPr defaultSize="0" autoFill="0" autoLine="0" autoPict="0">
                <anchor moveWithCells="1">
                  <from>
                    <xdr:col>10</xdr:col>
                    <xdr:colOff>161925</xdr:colOff>
                    <xdr:row>203</xdr:row>
                    <xdr:rowOff>76200</xdr:rowOff>
                  </from>
                  <to>
                    <xdr:col>10</xdr:col>
                    <xdr:colOff>504825</xdr:colOff>
                    <xdr:row>203</xdr:row>
                    <xdr:rowOff>504825</xdr:rowOff>
                  </to>
                </anchor>
              </controlPr>
            </control>
          </mc:Choice>
        </mc:AlternateContent>
        <mc:AlternateContent xmlns:mc="http://schemas.openxmlformats.org/markup-compatibility/2006">
          <mc:Choice Requires="x14">
            <control shapeId="42580" r:id="rId157" name="Check Box 596">
              <controlPr defaultSize="0" autoFill="0" autoLine="0" autoPict="0">
                <anchor moveWithCells="1">
                  <from>
                    <xdr:col>11</xdr:col>
                    <xdr:colOff>161925</xdr:colOff>
                    <xdr:row>203</xdr:row>
                    <xdr:rowOff>85725</xdr:rowOff>
                  </from>
                  <to>
                    <xdr:col>11</xdr:col>
                    <xdr:colOff>504825</xdr:colOff>
                    <xdr:row>203</xdr:row>
                    <xdr:rowOff>514350</xdr:rowOff>
                  </to>
                </anchor>
              </controlPr>
            </control>
          </mc:Choice>
        </mc:AlternateContent>
        <mc:AlternateContent xmlns:mc="http://schemas.openxmlformats.org/markup-compatibility/2006">
          <mc:Choice Requires="x14">
            <control shapeId="42581" r:id="rId158" name="Check Box 597">
              <controlPr defaultSize="0" autoFill="0" autoLine="0" autoPict="0">
                <anchor moveWithCells="1">
                  <from>
                    <xdr:col>9</xdr:col>
                    <xdr:colOff>171450</xdr:colOff>
                    <xdr:row>204</xdr:row>
                    <xdr:rowOff>76200</xdr:rowOff>
                  </from>
                  <to>
                    <xdr:col>9</xdr:col>
                    <xdr:colOff>514350</xdr:colOff>
                    <xdr:row>204</xdr:row>
                    <xdr:rowOff>504825</xdr:rowOff>
                  </to>
                </anchor>
              </controlPr>
            </control>
          </mc:Choice>
        </mc:AlternateContent>
        <mc:AlternateContent xmlns:mc="http://schemas.openxmlformats.org/markup-compatibility/2006">
          <mc:Choice Requires="x14">
            <control shapeId="42582" r:id="rId159" name="Check Box 598">
              <controlPr defaultSize="0" autoFill="0" autoLine="0" autoPict="0">
                <anchor moveWithCells="1">
                  <from>
                    <xdr:col>10</xdr:col>
                    <xdr:colOff>161925</xdr:colOff>
                    <xdr:row>204</xdr:row>
                    <xdr:rowOff>76200</xdr:rowOff>
                  </from>
                  <to>
                    <xdr:col>10</xdr:col>
                    <xdr:colOff>504825</xdr:colOff>
                    <xdr:row>204</xdr:row>
                    <xdr:rowOff>504825</xdr:rowOff>
                  </to>
                </anchor>
              </controlPr>
            </control>
          </mc:Choice>
        </mc:AlternateContent>
        <mc:AlternateContent xmlns:mc="http://schemas.openxmlformats.org/markup-compatibility/2006">
          <mc:Choice Requires="x14">
            <control shapeId="42583" r:id="rId160" name="Check Box 599">
              <controlPr defaultSize="0" autoFill="0" autoLine="0" autoPict="0">
                <anchor moveWithCells="1">
                  <from>
                    <xdr:col>11</xdr:col>
                    <xdr:colOff>161925</xdr:colOff>
                    <xdr:row>204</xdr:row>
                    <xdr:rowOff>85725</xdr:rowOff>
                  </from>
                  <to>
                    <xdr:col>11</xdr:col>
                    <xdr:colOff>504825</xdr:colOff>
                    <xdr:row>204</xdr:row>
                    <xdr:rowOff>514350</xdr:rowOff>
                  </to>
                </anchor>
              </controlPr>
            </control>
          </mc:Choice>
        </mc:AlternateContent>
        <mc:AlternateContent xmlns:mc="http://schemas.openxmlformats.org/markup-compatibility/2006">
          <mc:Choice Requires="x14">
            <control shapeId="42584" r:id="rId161" name="Check Box 600">
              <controlPr defaultSize="0" autoFill="0" autoLine="0" autoPict="0">
                <anchor moveWithCells="1">
                  <from>
                    <xdr:col>9</xdr:col>
                    <xdr:colOff>171450</xdr:colOff>
                    <xdr:row>205</xdr:row>
                    <xdr:rowOff>76200</xdr:rowOff>
                  </from>
                  <to>
                    <xdr:col>9</xdr:col>
                    <xdr:colOff>514350</xdr:colOff>
                    <xdr:row>205</xdr:row>
                    <xdr:rowOff>504825</xdr:rowOff>
                  </to>
                </anchor>
              </controlPr>
            </control>
          </mc:Choice>
        </mc:AlternateContent>
        <mc:AlternateContent xmlns:mc="http://schemas.openxmlformats.org/markup-compatibility/2006">
          <mc:Choice Requires="x14">
            <control shapeId="42585" r:id="rId162" name="Check Box 601">
              <controlPr defaultSize="0" autoFill="0" autoLine="0" autoPict="0">
                <anchor moveWithCells="1">
                  <from>
                    <xdr:col>10</xdr:col>
                    <xdr:colOff>161925</xdr:colOff>
                    <xdr:row>205</xdr:row>
                    <xdr:rowOff>76200</xdr:rowOff>
                  </from>
                  <to>
                    <xdr:col>10</xdr:col>
                    <xdr:colOff>504825</xdr:colOff>
                    <xdr:row>205</xdr:row>
                    <xdr:rowOff>504825</xdr:rowOff>
                  </to>
                </anchor>
              </controlPr>
            </control>
          </mc:Choice>
        </mc:AlternateContent>
        <mc:AlternateContent xmlns:mc="http://schemas.openxmlformats.org/markup-compatibility/2006">
          <mc:Choice Requires="x14">
            <control shapeId="42586" r:id="rId163" name="Check Box 602">
              <controlPr defaultSize="0" autoFill="0" autoLine="0" autoPict="0">
                <anchor moveWithCells="1">
                  <from>
                    <xdr:col>11</xdr:col>
                    <xdr:colOff>161925</xdr:colOff>
                    <xdr:row>205</xdr:row>
                    <xdr:rowOff>85725</xdr:rowOff>
                  </from>
                  <to>
                    <xdr:col>11</xdr:col>
                    <xdr:colOff>504825</xdr:colOff>
                    <xdr:row>205</xdr:row>
                    <xdr:rowOff>514350</xdr:rowOff>
                  </to>
                </anchor>
              </controlPr>
            </control>
          </mc:Choice>
        </mc:AlternateContent>
        <mc:AlternateContent xmlns:mc="http://schemas.openxmlformats.org/markup-compatibility/2006">
          <mc:Choice Requires="x14">
            <control shapeId="42596" r:id="rId164" name="Check Box 612">
              <controlPr defaultSize="0" autoFill="0" autoLine="0" autoPict="0">
                <anchor moveWithCells="1">
                  <from>
                    <xdr:col>9</xdr:col>
                    <xdr:colOff>180975</xdr:colOff>
                    <xdr:row>246</xdr:row>
                    <xdr:rowOff>95250</xdr:rowOff>
                  </from>
                  <to>
                    <xdr:col>9</xdr:col>
                    <xdr:colOff>523875</xdr:colOff>
                    <xdr:row>246</xdr:row>
                    <xdr:rowOff>504825</xdr:rowOff>
                  </to>
                </anchor>
              </controlPr>
            </control>
          </mc:Choice>
        </mc:AlternateContent>
        <mc:AlternateContent xmlns:mc="http://schemas.openxmlformats.org/markup-compatibility/2006">
          <mc:Choice Requires="x14">
            <control shapeId="42597" r:id="rId165" name="Check Box 613">
              <controlPr defaultSize="0" autoFill="0" autoLine="0" autoPict="0">
                <anchor moveWithCells="1">
                  <from>
                    <xdr:col>10</xdr:col>
                    <xdr:colOff>171450</xdr:colOff>
                    <xdr:row>246</xdr:row>
                    <xdr:rowOff>95250</xdr:rowOff>
                  </from>
                  <to>
                    <xdr:col>10</xdr:col>
                    <xdr:colOff>514350</xdr:colOff>
                    <xdr:row>246</xdr:row>
                    <xdr:rowOff>504825</xdr:rowOff>
                  </to>
                </anchor>
              </controlPr>
            </control>
          </mc:Choice>
        </mc:AlternateContent>
        <mc:AlternateContent xmlns:mc="http://schemas.openxmlformats.org/markup-compatibility/2006">
          <mc:Choice Requires="x14">
            <control shapeId="42598" r:id="rId166" name="Check Box 614">
              <controlPr defaultSize="0" autoFill="0" autoLine="0" autoPict="0">
                <anchor moveWithCells="1">
                  <from>
                    <xdr:col>11</xdr:col>
                    <xdr:colOff>171450</xdr:colOff>
                    <xdr:row>246</xdr:row>
                    <xdr:rowOff>104775</xdr:rowOff>
                  </from>
                  <to>
                    <xdr:col>11</xdr:col>
                    <xdr:colOff>514350</xdr:colOff>
                    <xdr:row>246</xdr:row>
                    <xdr:rowOff>504825</xdr:rowOff>
                  </to>
                </anchor>
              </controlPr>
            </control>
          </mc:Choice>
        </mc:AlternateContent>
        <mc:AlternateContent xmlns:mc="http://schemas.openxmlformats.org/markup-compatibility/2006">
          <mc:Choice Requires="x14">
            <control shapeId="42599" r:id="rId167" name="Check Box 615">
              <controlPr defaultSize="0" autoFill="0" autoLine="0" autoPict="0">
                <anchor moveWithCells="1">
                  <from>
                    <xdr:col>9</xdr:col>
                    <xdr:colOff>161925</xdr:colOff>
                    <xdr:row>248</xdr:row>
                    <xdr:rowOff>38100</xdr:rowOff>
                  </from>
                  <to>
                    <xdr:col>9</xdr:col>
                    <xdr:colOff>504825</xdr:colOff>
                    <xdr:row>248</xdr:row>
                    <xdr:rowOff>495300</xdr:rowOff>
                  </to>
                </anchor>
              </controlPr>
            </control>
          </mc:Choice>
        </mc:AlternateContent>
        <mc:AlternateContent xmlns:mc="http://schemas.openxmlformats.org/markup-compatibility/2006">
          <mc:Choice Requires="x14">
            <control shapeId="42600" r:id="rId168" name="Check Box 616">
              <controlPr defaultSize="0" autoFill="0" autoLine="0" autoPict="0">
                <anchor moveWithCells="1">
                  <from>
                    <xdr:col>10</xdr:col>
                    <xdr:colOff>152400</xdr:colOff>
                    <xdr:row>248</xdr:row>
                    <xdr:rowOff>47625</xdr:rowOff>
                  </from>
                  <to>
                    <xdr:col>10</xdr:col>
                    <xdr:colOff>495300</xdr:colOff>
                    <xdr:row>248</xdr:row>
                    <xdr:rowOff>495300</xdr:rowOff>
                  </to>
                </anchor>
              </controlPr>
            </control>
          </mc:Choice>
        </mc:AlternateContent>
        <mc:AlternateContent xmlns:mc="http://schemas.openxmlformats.org/markup-compatibility/2006">
          <mc:Choice Requires="x14">
            <control shapeId="42601" r:id="rId169" name="Check Box 617">
              <controlPr defaultSize="0" autoFill="0" autoLine="0" autoPict="0">
                <anchor moveWithCells="1">
                  <from>
                    <xdr:col>11</xdr:col>
                    <xdr:colOff>161925</xdr:colOff>
                    <xdr:row>248</xdr:row>
                    <xdr:rowOff>47625</xdr:rowOff>
                  </from>
                  <to>
                    <xdr:col>11</xdr:col>
                    <xdr:colOff>504825</xdr:colOff>
                    <xdr:row>248</xdr:row>
                    <xdr:rowOff>495300</xdr:rowOff>
                  </to>
                </anchor>
              </controlPr>
            </control>
          </mc:Choice>
        </mc:AlternateContent>
        <mc:AlternateContent xmlns:mc="http://schemas.openxmlformats.org/markup-compatibility/2006">
          <mc:Choice Requires="x14">
            <control shapeId="42602" r:id="rId170" name="Check Box 618">
              <controlPr defaultSize="0" autoFill="0" autoLine="0" autoPict="0">
                <anchor moveWithCells="1">
                  <from>
                    <xdr:col>9</xdr:col>
                    <xdr:colOff>161925</xdr:colOff>
                    <xdr:row>250</xdr:row>
                    <xdr:rowOff>38100</xdr:rowOff>
                  </from>
                  <to>
                    <xdr:col>9</xdr:col>
                    <xdr:colOff>504825</xdr:colOff>
                    <xdr:row>250</xdr:row>
                    <xdr:rowOff>495300</xdr:rowOff>
                  </to>
                </anchor>
              </controlPr>
            </control>
          </mc:Choice>
        </mc:AlternateContent>
        <mc:AlternateContent xmlns:mc="http://schemas.openxmlformats.org/markup-compatibility/2006">
          <mc:Choice Requires="x14">
            <control shapeId="42603" r:id="rId171" name="Check Box 619">
              <controlPr defaultSize="0" autoFill="0" autoLine="0" autoPict="0">
                <anchor moveWithCells="1">
                  <from>
                    <xdr:col>10</xdr:col>
                    <xdr:colOff>152400</xdr:colOff>
                    <xdr:row>250</xdr:row>
                    <xdr:rowOff>47625</xdr:rowOff>
                  </from>
                  <to>
                    <xdr:col>10</xdr:col>
                    <xdr:colOff>495300</xdr:colOff>
                    <xdr:row>250</xdr:row>
                    <xdr:rowOff>495300</xdr:rowOff>
                  </to>
                </anchor>
              </controlPr>
            </control>
          </mc:Choice>
        </mc:AlternateContent>
        <mc:AlternateContent xmlns:mc="http://schemas.openxmlformats.org/markup-compatibility/2006">
          <mc:Choice Requires="x14">
            <control shapeId="42604" r:id="rId172" name="Check Box 620">
              <controlPr defaultSize="0" autoFill="0" autoLine="0" autoPict="0">
                <anchor moveWithCells="1">
                  <from>
                    <xdr:col>11</xdr:col>
                    <xdr:colOff>161925</xdr:colOff>
                    <xdr:row>250</xdr:row>
                    <xdr:rowOff>47625</xdr:rowOff>
                  </from>
                  <to>
                    <xdr:col>11</xdr:col>
                    <xdr:colOff>504825</xdr:colOff>
                    <xdr:row>250</xdr:row>
                    <xdr:rowOff>495300</xdr:rowOff>
                  </to>
                </anchor>
              </controlPr>
            </control>
          </mc:Choice>
        </mc:AlternateContent>
        <mc:AlternateContent xmlns:mc="http://schemas.openxmlformats.org/markup-compatibility/2006">
          <mc:Choice Requires="x14">
            <control shapeId="42605" r:id="rId173" name="Check Box 621">
              <controlPr defaultSize="0" autoFill="0" autoLine="0" autoPict="0">
                <anchor moveWithCells="1">
                  <from>
                    <xdr:col>9</xdr:col>
                    <xdr:colOff>161925</xdr:colOff>
                    <xdr:row>252</xdr:row>
                    <xdr:rowOff>200025</xdr:rowOff>
                  </from>
                  <to>
                    <xdr:col>9</xdr:col>
                    <xdr:colOff>504825</xdr:colOff>
                    <xdr:row>252</xdr:row>
                    <xdr:rowOff>619125</xdr:rowOff>
                  </to>
                </anchor>
              </controlPr>
            </control>
          </mc:Choice>
        </mc:AlternateContent>
        <mc:AlternateContent xmlns:mc="http://schemas.openxmlformats.org/markup-compatibility/2006">
          <mc:Choice Requires="x14">
            <control shapeId="42606" r:id="rId174" name="Check Box 622">
              <controlPr defaultSize="0" autoFill="0" autoLine="0" autoPict="0">
                <anchor moveWithCells="1">
                  <from>
                    <xdr:col>10</xdr:col>
                    <xdr:colOff>152400</xdr:colOff>
                    <xdr:row>252</xdr:row>
                    <xdr:rowOff>209550</xdr:rowOff>
                  </from>
                  <to>
                    <xdr:col>10</xdr:col>
                    <xdr:colOff>495300</xdr:colOff>
                    <xdr:row>252</xdr:row>
                    <xdr:rowOff>619125</xdr:rowOff>
                  </to>
                </anchor>
              </controlPr>
            </control>
          </mc:Choice>
        </mc:AlternateContent>
        <mc:AlternateContent xmlns:mc="http://schemas.openxmlformats.org/markup-compatibility/2006">
          <mc:Choice Requires="x14">
            <control shapeId="42607" r:id="rId175" name="Check Box 623">
              <controlPr defaultSize="0" autoFill="0" autoLine="0" autoPict="0">
                <anchor moveWithCells="1">
                  <from>
                    <xdr:col>11</xdr:col>
                    <xdr:colOff>161925</xdr:colOff>
                    <xdr:row>252</xdr:row>
                    <xdr:rowOff>209550</xdr:rowOff>
                  </from>
                  <to>
                    <xdr:col>11</xdr:col>
                    <xdr:colOff>504825</xdr:colOff>
                    <xdr:row>252</xdr:row>
                    <xdr:rowOff>619125</xdr:rowOff>
                  </to>
                </anchor>
              </controlPr>
            </control>
          </mc:Choice>
        </mc:AlternateContent>
        <mc:AlternateContent xmlns:mc="http://schemas.openxmlformats.org/markup-compatibility/2006">
          <mc:Choice Requires="x14">
            <control shapeId="42608" r:id="rId176" name="Check Box 624">
              <controlPr defaultSize="0" autoFill="0" autoLine="0" autoPict="0">
                <anchor moveWithCells="1">
                  <from>
                    <xdr:col>9</xdr:col>
                    <xdr:colOff>161925</xdr:colOff>
                    <xdr:row>254</xdr:row>
                    <xdr:rowOff>0</xdr:rowOff>
                  </from>
                  <to>
                    <xdr:col>9</xdr:col>
                    <xdr:colOff>504825</xdr:colOff>
                    <xdr:row>254</xdr:row>
                    <xdr:rowOff>333375</xdr:rowOff>
                  </to>
                </anchor>
              </controlPr>
            </control>
          </mc:Choice>
        </mc:AlternateContent>
        <mc:AlternateContent xmlns:mc="http://schemas.openxmlformats.org/markup-compatibility/2006">
          <mc:Choice Requires="x14">
            <control shapeId="42609" r:id="rId177" name="Check Box 625">
              <controlPr defaultSize="0" autoFill="0" autoLine="0" autoPict="0">
                <anchor moveWithCells="1">
                  <from>
                    <xdr:col>10</xdr:col>
                    <xdr:colOff>152400</xdr:colOff>
                    <xdr:row>254</xdr:row>
                    <xdr:rowOff>9525</xdr:rowOff>
                  </from>
                  <to>
                    <xdr:col>10</xdr:col>
                    <xdr:colOff>495300</xdr:colOff>
                    <xdr:row>254</xdr:row>
                    <xdr:rowOff>342900</xdr:rowOff>
                  </to>
                </anchor>
              </controlPr>
            </control>
          </mc:Choice>
        </mc:AlternateContent>
        <mc:AlternateContent xmlns:mc="http://schemas.openxmlformats.org/markup-compatibility/2006">
          <mc:Choice Requires="x14">
            <control shapeId="42610" r:id="rId178" name="Check Box 626">
              <controlPr defaultSize="0" autoFill="0" autoLine="0" autoPict="0">
                <anchor moveWithCells="1">
                  <from>
                    <xdr:col>11</xdr:col>
                    <xdr:colOff>161925</xdr:colOff>
                    <xdr:row>254</xdr:row>
                    <xdr:rowOff>9525</xdr:rowOff>
                  </from>
                  <to>
                    <xdr:col>11</xdr:col>
                    <xdr:colOff>504825</xdr:colOff>
                    <xdr:row>254</xdr:row>
                    <xdr:rowOff>342900</xdr:rowOff>
                  </to>
                </anchor>
              </controlPr>
            </control>
          </mc:Choice>
        </mc:AlternateContent>
        <mc:AlternateContent xmlns:mc="http://schemas.openxmlformats.org/markup-compatibility/2006">
          <mc:Choice Requires="x14">
            <control shapeId="42611" r:id="rId179" name="Check Box 627">
              <controlPr defaultSize="0" autoFill="0" autoLine="0" autoPict="0">
                <anchor moveWithCells="1">
                  <from>
                    <xdr:col>9</xdr:col>
                    <xdr:colOff>171450</xdr:colOff>
                    <xdr:row>261</xdr:row>
                    <xdr:rowOff>19050</xdr:rowOff>
                  </from>
                  <to>
                    <xdr:col>9</xdr:col>
                    <xdr:colOff>514350</xdr:colOff>
                    <xdr:row>261</xdr:row>
                    <xdr:rowOff>409575</xdr:rowOff>
                  </to>
                </anchor>
              </controlPr>
            </control>
          </mc:Choice>
        </mc:AlternateContent>
        <mc:AlternateContent xmlns:mc="http://schemas.openxmlformats.org/markup-compatibility/2006">
          <mc:Choice Requires="x14">
            <control shapeId="42612" r:id="rId180" name="Check Box 628">
              <controlPr defaultSize="0" autoFill="0" autoLine="0" autoPict="0">
                <anchor moveWithCells="1">
                  <from>
                    <xdr:col>10</xdr:col>
                    <xdr:colOff>161925</xdr:colOff>
                    <xdr:row>261</xdr:row>
                    <xdr:rowOff>28575</xdr:rowOff>
                  </from>
                  <to>
                    <xdr:col>10</xdr:col>
                    <xdr:colOff>504825</xdr:colOff>
                    <xdr:row>261</xdr:row>
                    <xdr:rowOff>409575</xdr:rowOff>
                  </to>
                </anchor>
              </controlPr>
            </control>
          </mc:Choice>
        </mc:AlternateContent>
        <mc:AlternateContent xmlns:mc="http://schemas.openxmlformats.org/markup-compatibility/2006">
          <mc:Choice Requires="x14">
            <control shapeId="42613" r:id="rId181" name="Check Box 629">
              <controlPr defaultSize="0" autoFill="0" autoLine="0" autoPict="0">
                <anchor moveWithCells="1">
                  <from>
                    <xdr:col>11</xdr:col>
                    <xdr:colOff>171450</xdr:colOff>
                    <xdr:row>261</xdr:row>
                    <xdr:rowOff>28575</xdr:rowOff>
                  </from>
                  <to>
                    <xdr:col>11</xdr:col>
                    <xdr:colOff>514350</xdr:colOff>
                    <xdr:row>261</xdr:row>
                    <xdr:rowOff>409575</xdr:rowOff>
                  </to>
                </anchor>
              </controlPr>
            </control>
          </mc:Choice>
        </mc:AlternateContent>
        <mc:AlternateContent xmlns:mc="http://schemas.openxmlformats.org/markup-compatibility/2006">
          <mc:Choice Requires="x14">
            <control shapeId="42614" r:id="rId182" name="Check Box 630">
              <controlPr defaultSize="0" autoFill="0" autoLine="0" autoPict="0">
                <anchor moveWithCells="1">
                  <from>
                    <xdr:col>9</xdr:col>
                    <xdr:colOff>171450</xdr:colOff>
                    <xdr:row>262</xdr:row>
                    <xdr:rowOff>66675</xdr:rowOff>
                  </from>
                  <to>
                    <xdr:col>9</xdr:col>
                    <xdr:colOff>514350</xdr:colOff>
                    <xdr:row>264</xdr:row>
                    <xdr:rowOff>9525</xdr:rowOff>
                  </to>
                </anchor>
              </controlPr>
            </control>
          </mc:Choice>
        </mc:AlternateContent>
        <mc:AlternateContent xmlns:mc="http://schemas.openxmlformats.org/markup-compatibility/2006">
          <mc:Choice Requires="x14">
            <control shapeId="42615" r:id="rId183" name="Check Box 631">
              <controlPr defaultSize="0" autoFill="0" autoLine="0" autoPict="0">
                <anchor moveWithCells="1">
                  <from>
                    <xdr:col>10</xdr:col>
                    <xdr:colOff>161925</xdr:colOff>
                    <xdr:row>262</xdr:row>
                    <xdr:rowOff>209550</xdr:rowOff>
                  </from>
                  <to>
                    <xdr:col>10</xdr:col>
                    <xdr:colOff>504825</xdr:colOff>
                    <xdr:row>263</xdr:row>
                    <xdr:rowOff>276225</xdr:rowOff>
                  </to>
                </anchor>
              </controlPr>
            </control>
          </mc:Choice>
        </mc:AlternateContent>
        <mc:AlternateContent xmlns:mc="http://schemas.openxmlformats.org/markup-compatibility/2006">
          <mc:Choice Requires="x14">
            <control shapeId="42616" r:id="rId184" name="Check Box 632">
              <controlPr defaultSize="0" autoFill="0" autoLine="0" autoPict="0">
                <anchor moveWithCells="1">
                  <from>
                    <xdr:col>11</xdr:col>
                    <xdr:colOff>171450</xdr:colOff>
                    <xdr:row>262</xdr:row>
                    <xdr:rowOff>209550</xdr:rowOff>
                  </from>
                  <to>
                    <xdr:col>11</xdr:col>
                    <xdr:colOff>514350</xdr:colOff>
                    <xdr:row>263</xdr:row>
                    <xdr:rowOff>276225</xdr:rowOff>
                  </to>
                </anchor>
              </controlPr>
            </control>
          </mc:Choice>
        </mc:AlternateContent>
        <mc:AlternateContent xmlns:mc="http://schemas.openxmlformats.org/markup-compatibility/2006">
          <mc:Choice Requires="x14">
            <control shapeId="42617" r:id="rId185" name="Check Box 633">
              <controlPr defaultSize="0" autoFill="0" autoLine="0" autoPict="0">
                <anchor moveWithCells="1">
                  <from>
                    <xdr:col>9</xdr:col>
                    <xdr:colOff>171450</xdr:colOff>
                    <xdr:row>265</xdr:row>
                    <xdr:rowOff>457200</xdr:rowOff>
                  </from>
                  <to>
                    <xdr:col>9</xdr:col>
                    <xdr:colOff>514350</xdr:colOff>
                    <xdr:row>265</xdr:row>
                    <xdr:rowOff>952500</xdr:rowOff>
                  </to>
                </anchor>
              </controlPr>
            </control>
          </mc:Choice>
        </mc:AlternateContent>
        <mc:AlternateContent xmlns:mc="http://schemas.openxmlformats.org/markup-compatibility/2006">
          <mc:Choice Requires="x14">
            <control shapeId="42618" r:id="rId186" name="Check Box 634">
              <controlPr defaultSize="0" autoFill="0" autoLine="0" autoPict="0">
                <anchor moveWithCells="1">
                  <from>
                    <xdr:col>10</xdr:col>
                    <xdr:colOff>161925</xdr:colOff>
                    <xdr:row>265</xdr:row>
                    <xdr:rowOff>457200</xdr:rowOff>
                  </from>
                  <to>
                    <xdr:col>10</xdr:col>
                    <xdr:colOff>504825</xdr:colOff>
                    <xdr:row>265</xdr:row>
                    <xdr:rowOff>952500</xdr:rowOff>
                  </to>
                </anchor>
              </controlPr>
            </control>
          </mc:Choice>
        </mc:AlternateContent>
        <mc:AlternateContent xmlns:mc="http://schemas.openxmlformats.org/markup-compatibility/2006">
          <mc:Choice Requires="x14">
            <control shapeId="42619" r:id="rId187" name="Check Box 635">
              <controlPr defaultSize="0" autoFill="0" autoLine="0" autoPict="0">
                <anchor moveWithCells="1">
                  <from>
                    <xdr:col>11</xdr:col>
                    <xdr:colOff>171450</xdr:colOff>
                    <xdr:row>265</xdr:row>
                    <xdr:rowOff>457200</xdr:rowOff>
                  </from>
                  <to>
                    <xdr:col>11</xdr:col>
                    <xdr:colOff>514350</xdr:colOff>
                    <xdr:row>265</xdr:row>
                    <xdr:rowOff>952500</xdr:rowOff>
                  </to>
                </anchor>
              </controlPr>
            </control>
          </mc:Choice>
        </mc:AlternateContent>
        <mc:AlternateContent xmlns:mc="http://schemas.openxmlformats.org/markup-compatibility/2006">
          <mc:Choice Requires="x14">
            <control shapeId="42620" r:id="rId188" name="Check Box 636">
              <controlPr defaultSize="0" autoFill="0" autoLine="0" autoPict="0">
                <anchor moveWithCells="1">
                  <from>
                    <xdr:col>9</xdr:col>
                    <xdr:colOff>142875</xdr:colOff>
                    <xdr:row>271</xdr:row>
                    <xdr:rowOff>495300</xdr:rowOff>
                  </from>
                  <to>
                    <xdr:col>9</xdr:col>
                    <xdr:colOff>485775</xdr:colOff>
                    <xdr:row>271</xdr:row>
                    <xdr:rowOff>857250</xdr:rowOff>
                  </to>
                </anchor>
              </controlPr>
            </control>
          </mc:Choice>
        </mc:AlternateContent>
        <mc:AlternateContent xmlns:mc="http://schemas.openxmlformats.org/markup-compatibility/2006">
          <mc:Choice Requires="x14">
            <control shapeId="42621" r:id="rId189" name="Check Box 637">
              <controlPr defaultSize="0" autoFill="0" autoLine="0" autoPict="0">
                <anchor moveWithCells="1">
                  <from>
                    <xdr:col>10</xdr:col>
                    <xdr:colOff>133350</xdr:colOff>
                    <xdr:row>271</xdr:row>
                    <xdr:rowOff>495300</xdr:rowOff>
                  </from>
                  <to>
                    <xdr:col>10</xdr:col>
                    <xdr:colOff>476250</xdr:colOff>
                    <xdr:row>271</xdr:row>
                    <xdr:rowOff>857250</xdr:rowOff>
                  </to>
                </anchor>
              </controlPr>
            </control>
          </mc:Choice>
        </mc:AlternateContent>
        <mc:AlternateContent xmlns:mc="http://schemas.openxmlformats.org/markup-compatibility/2006">
          <mc:Choice Requires="x14">
            <control shapeId="42622" r:id="rId190" name="Check Box 638">
              <controlPr defaultSize="0" autoFill="0" autoLine="0" autoPict="0">
                <anchor moveWithCells="1">
                  <from>
                    <xdr:col>11</xdr:col>
                    <xdr:colOff>142875</xdr:colOff>
                    <xdr:row>271</xdr:row>
                    <xdr:rowOff>495300</xdr:rowOff>
                  </from>
                  <to>
                    <xdr:col>11</xdr:col>
                    <xdr:colOff>485775</xdr:colOff>
                    <xdr:row>271</xdr:row>
                    <xdr:rowOff>857250</xdr:rowOff>
                  </to>
                </anchor>
              </controlPr>
            </control>
          </mc:Choice>
        </mc:AlternateContent>
        <mc:AlternateContent xmlns:mc="http://schemas.openxmlformats.org/markup-compatibility/2006">
          <mc:Choice Requires="x14">
            <control shapeId="42623" r:id="rId191" name="Check Box 639">
              <controlPr defaultSize="0" autoFill="0" autoLine="0" autoPict="0">
                <anchor moveWithCells="1">
                  <from>
                    <xdr:col>9</xdr:col>
                    <xdr:colOff>142875</xdr:colOff>
                    <xdr:row>273</xdr:row>
                    <xdr:rowOff>495300</xdr:rowOff>
                  </from>
                  <to>
                    <xdr:col>9</xdr:col>
                    <xdr:colOff>485775</xdr:colOff>
                    <xdr:row>273</xdr:row>
                    <xdr:rowOff>876300</xdr:rowOff>
                  </to>
                </anchor>
              </controlPr>
            </control>
          </mc:Choice>
        </mc:AlternateContent>
        <mc:AlternateContent xmlns:mc="http://schemas.openxmlformats.org/markup-compatibility/2006">
          <mc:Choice Requires="x14">
            <control shapeId="42624" r:id="rId192" name="Check Box 640">
              <controlPr defaultSize="0" autoFill="0" autoLine="0" autoPict="0">
                <anchor moveWithCells="1">
                  <from>
                    <xdr:col>10</xdr:col>
                    <xdr:colOff>133350</xdr:colOff>
                    <xdr:row>273</xdr:row>
                    <xdr:rowOff>495300</xdr:rowOff>
                  </from>
                  <to>
                    <xdr:col>10</xdr:col>
                    <xdr:colOff>476250</xdr:colOff>
                    <xdr:row>273</xdr:row>
                    <xdr:rowOff>876300</xdr:rowOff>
                  </to>
                </anchor>
              </controlPr>
            </control>
          </mc:Choice>
        </mc:AlternateContent>
        <mc:AlternateContent xmlns:mc="http://schemas.openxmlformats.org/markup-compatibility/2006">
          <mc:Choice Requires="x14">
            <control shapeId="42625" r:id="rId193" name="Check Box 641">
              <controlPr defaultSize="0" autoFill="0" autoLine="0" autoPict="0">
                <anchor moveWithCells="1">
                  <from>
                    <xdr:col>11</xdr:col>
                    <xdr:colOff>142875</xdr:colOff>
                    <xdr:row>273</xdr:row>
                    <xdr:rowOff>495300</xdr:rowOff>
                  </from>
                  <to>
                    <xdr:col>11</xdr:col>
                    <xdr:colOff>485775</xdr:colOff>
                    <xdr:row>273</xdr:row>
                    <xdr:rowOff>876300</xdr:rowOff>
                  </to>
                </anchor>
              </controlPr>
            </control>
          </mc:Choice>
        </mc:AlternateContent>
        <mc:AlternateContent xmlns:mc="http://schemas.openxmlformats.org/markup-compatibility/2006">
          <mc:Choice Requires="x14">
            <control shapeId="42626" r:id="rId194" name="Check Box 642">
              <controlPr defaultSize="0" autoFill="0" autoLine="0" autoPict="0">
                <anchor moveWithCells="1">
                  <from>
                    <xdr:col>9</xdr:col>
                    <xdr:colOff>152400</xdr:colOff>
                    <xdr:row>275</xdr:row>
                    <xdr:rowOff>38100</xdr:rowOff>
                  </from>
                  <to>
                    <xdr:col>9</xdr:col>
                    <xdr:colOff>495300</xdr:colOff>
                    <xdr:row>275</xdr:row>
                    <xdr:rowOff>352425</xdr:rowOff>
                  </to>
                </anchor>
              </controlPr>
            </control>
          </mc:Choice>
        </mc:AlternateContent>
        <mc:AlternateContent xmlns:mc="http://schemas.openxmlformats.org/markup-compatibility/2006">
          <mc:Choice Requires="x14">
            <control shapeId="42627" r:id="rId195" name="Check Box 643">
              <controlPr defaultSize="0" autoFill="0" autoLine="0" autoPict="0">
                <anchor moveWithCells="1">
                  <from>
                    <xdr:col>10</xdr:col>
                    <xdr:colOff>142875</xdr:colOff>
                    <xdr:row>275</xdr:row>
                    <xdr:rowOff>47625</xdr:rowOff>
                  </from>
                  <to>
                    <xdr:col>10</xdr:col>
                    <xdr:colOff>485775</xdr:colOff>
                    <xdr:row>275</xdr:row>
                    <xdr:rowOff>361950</xdr:rowOff>
                  </to>
                </anchor>
              </controlPr>
            </control>
          </mc:Choice>
        </mc:AlternateContent>
        <mc:AlternateContent xmlns:mc="http://schemas.openxmlformats.org/markup-compatibility/2006">
          <mc:Choice Requires="x14">
            <control shapeId="42628" r:id="rId196" name="Check Box 644">
              <controlPr defaultSize="0" autoFill="0" autoLine="0" autoPict="0">
                <anchor moveWithCells="1">
                  <from>
                    <xdr:col>11</xdr:col>
                    <xdr:colOff>142875</xdr:colOff>
                    <xdr:row>275</xdr:row>
                    <xdr:rowOff>38100</xdr:rowOff>
                  </from>
                  <to>
                    <xdr:col>11</xdr:col>
                    <xdr:colOff>485775</xdr:colOff>
                    <xdr:row>275</xdr:row>
                    <xdr:rowOff>352425</xdr:rowOff>
                  </to>
                </anchor>
              </controlPr>
            </control>
          </mc:Choice>
        </mc:AlternateContent>
        <mc:AlternateContent xmlns:mc="http://schemas.openxmlformats.org/markup-compatibility/2006">
          <mc:Choice Requires="x14">
            <control shapeId="42629" r:id="rId197" name="Check Box 645">
              <controlPr defaultSize="0" autoFill="0" autoLine="0" autoPict="0">
                <anchor moveWithCells="1">
                  <from>
                    <xdr:col>9</xdr:col>
                    <xdr:colOff>142875</xdr:colOff>
                    <xdr:row>277</xdr:row>
                    <xdr:rowOff>476250</xdr:rowOff>
                  </from>
                  <to>
                    <xdr:col>9</xdr:col>
                    <xdr:colOff>485775</xdr:colOff>
                    <xdr:row>277</xdr:row>
                    <xdr:rowOff>876300</xdr:rowOff>
                  </to>
                </anchor>
              </controlPr>
            </control>
          </mc:Choice>
        </mc:AlternateContent>
        <mc:AlternateContent xmlns:mc="http://schemas.openxmlformats.org/markup-compatibility/2006">
          <mc:Choice Requires="x14">
            <control shapeId="42630" r:id="rId198" name="Check Box 646">
              <controlPr defaultSize="0" autoFill="0" autoLine="0" autoPict="0">
                <anchor moveWithCells="1">
                  <from>
                    <xdr:col>10</xdr:col>
                    <xdr:colOff>133350</xdr:colOff>
                    <xdr:row>277</xdr:row>
                    <xdr:rowOff>476250</xdr:rowOff>
                  </from>
                  <to>
                    <xdr:col>10</xdr:col>
                    <xdr:colOff>476250</xdr:colOff>
                    <xdr:row>277</xdr:row>
                    <xdr:rowOff>876300</xdr:rowOff>
                  </to>
                </anchor>
              </controlPr>
            </control>
          </mc:Choice>
        </mc:AlternateContent>
        <mc:AlternateContent xmlns:mc="http://schemas.openxmlformats.org/markup-compatibility/2006">
          <mc:Choice Requires="x14">
            <control shapeId="42631" r:id="rId199" name="Check Box 647">
              <controlPr defaultSize="0" autoFill="0" autoLine="0" autoPict="0">
                <anchor moveWithCells="1">
                  <from>
                    <xdr:col>11</xdr:col>
                    <xdr:colOff>142875</xdr:colOff>
                    <xdr:row>277</xdr:row>
                    <xdr:rowOff>476250</xdr:rowOff>
                  </from>
                  <to>
                    <xdr:col>11</xdr:col>
                    <xdr:colOff>485775</xdr:colOff>
                    <xdr:row>277</xdr:row>
                    <xdr:rowOff>876300</xdr:rowOff>
                  </to>
                </anchor>
              </controlPr>
            </control>
          </mc:Choice>
        </mc:AlternateContent>
        <mc:AlternateContent xmlns:mc="http://schemas.openxmlformats.org/markup-compatibility/2006">
          <mc:Choice Requires="x14">
            <control shapeId="42632" r:id="rId200" name="Check Box 648">
              <controlPr defaultSize="0" autoFill="0" autoLine="0" autoPict="0">
                <anchor moveWithCells="1">
                  <from>
                    <xdr:col>9</xdr:col>
                    <xdr:colOff>142875</xdr:colOff>
                    <xdr:row>279</xdr:row>
                    <xdr:rowOff>19050</xdr:rowOff>
                  </from>
                  <to>
                    <xdr:col>9</xdr:col>
                    <xdr:colOff>485775</xdr:colOff>
                    <xdr:row>279</xdr:row>
                    <xdr:rowOff>371475</xdr:rowOff>
                  </to>
                </anchor>
              </controlPr>
            </control>
          </mc:Choice>
        </mc:AlternateContent>
        <mc:AlternateContent xmlns:mc="http://schemas.openxmlformats.org/markup-compatibility/2006">
          <mc:Choice Requires="x14">
            <control shapeId="42633" r:id="rId201" name="Check Box 649">
              <controlPr defaultSize="0" autoFill="0" autoLine="0" autoPict="0">
                <anchor moveWithCells="1">
                  <from>
                    <xdr:col>10</xdr:col>
                    <xdr:colOff>133350</xdr:colOff>
                    <xdr:row>279</xdr:row>
                    <xdr:rowOff>19050</xdr:rowOff>
                  </from>
                  <to>
                    <xdr:col>10</xdr:col>
                    <xdr:colOff>476250</xdr:colOff>
                    <xdr:row>279</xdr:row>
                    <xdr:rowOff>371475</xdr:rowOff>
                  </to>
                </anchor>
              </controlPr>
            </control>
          </mc:Choice>
        </mc:AlternateContent>
        <mc:AlternateContent xmlns:mc="http://schemas.openxmlformats.org/markup-compatibility/2006">
          <mc:Choice Requires="x14">
            <control shapeId="42634" r:id="rId202" name="Check Box 650">
              <controlPr defaultSize="0" autoFill="0" autoLine="0" autoPict="0">
                <anchor moveWithCells="1">
                  <from>
                    <xdr:col>11</xdr:col>
                    <xdr:colOff>142875</xdr:colOff>
                    <xdr:row>279</xdr:row>
                    <xdr:rowOff>19050</xdr:rowOff>
                  </from>
                  <to>
                    <xdr:col>11</xdr:col>
                    <xdr:colOff>485775</xdr:colOff>
                    <xdr:row>279</xdr:row>
                    <xdr:rowOff>371475</xdr:rowOff>
                  </to>
                </anchor>
              </controlPr>
            </control>
          </mc:Choice>
        </mc:AlternateContent>
        <mc:AlternateContent xmlns:mc="http://schemas.openxmlformats.org/markup-compatibility/2006">
          <mc:Choice Requires="x14">
            <control shapeId="42635" r:id="rId203" name="Check Box 651">
              <controlPr defaultSize="0" autoFill="0" autoLine="0" autoPict="0">
                <anchor moveWithCells="1">
                  <from>
                    <xdr:col>9</xdr:col>
                    <xdr:colOff>142875</xdr:colOff>
                    <xdr:row>281</xdr:row>
                    <xdr:rowOff>476250</xdr:rowOff>
                  </from>
                  <to>
                    <xdr:col>9</xdr:col>
                    <xdr:colOff>485775</xdr:colOff>
                    <xdr:row>281</xdr:row>
                    <xdr:rowOff>904875</xdr:rowOff>
                  </to>
                </anchor>
              </controlPr>
            </control>
          </mc:Choice>
        </mc:AlternateContent>
        <mc:AlternateContent xmlns:mc="http://schemas.openxmlformats.org/markup-compatibility/2006">
          <mc:Choice Requires="x14">
            <control shapeId="42636" r:id="rId204" name="Check Box 652">
              <controlPr defaultSize="0" autoFill="0" autoLine="0" autoPict="0">
                <anchor moveWithCells="1">
                  <from>
                    <xdr:col>10</xdr:col>
                    <xdr:colOff>133350</xdr:colOff>
                    <xdr:row>281</xdr:row>
                    <xdr:rowOff>476250</xdr:rowOff>
                  </from>
                  <to>
                    <xdr:col>10</xdr:col>
                    <xdr:colOff>476250</xdr:colOff>
                    <xdr:row>281</xdr:row>
                    <xdr:rowOff>904875</xdr:rowOff>
                  </to>
                </anchor>
              </controlPr>
            </control>
          </mc:Choice>
        </mc:AlternateContent>
        <mc:AlternateContent xmlns:mc="http://schemas.openxmlformats.org/markup-compatibility/2006">
          <mc:Choice Requires="x14">
            <control shapeId="42637" r:id="rId205" name="Check Box 653">
              <controlPr defaultSize="0" autoFill="0" autoLine="0" autoPict="0">
                <anchor moveWithCells="1">
                  <from>
                    <xdr:col>11</xdr:col>
                    <xdr:colOff>142875</xdr:colOff>
                    <xdr:row>281</xdr:row>
                    <xdr:rowOff>476250</xdr:rowOff>
                  </from>
                  <to>
                    <xdr:col>11</xdr:col>
                    <xdr:colOff>485775</xdr:colOff>
                    <xdr:row>281</xdr:row>
                    <xdr:rowOff>904875</xdr:rowOff>
                  </to>
                </anchor>
              </controlPr>
            </control>
          </mc:Choice>
        </mc:AlternateContent>
        <mc:AlternateContent xmlns:mc="http://schemas.openxmlformats.org/markup-compatibility/2006">
          <mc:Choice Requires="x14">
            <control shapeId="42638" r:id="rId206" name="Check Box 654">
              <controlPr defaultSize="0" autoFill="0" autoLine="0" autoPict="0">
                <anchor moveWithCells="1">
                  <from>
                    <xdr:col>9</xdr:col>
                    <xdr:colOff>152400</xdr:colOff>
                    <xdr:row>285</xdr:row>
                    <xdr:rowOff>942975</xdr:rowOff>
                  </from>
                  <to>
                    <xdr:col>9</xdr:col>
                    <xdr:colOff>495300</xdr:colOff>
                    <xdr:row>285</xdr:row>
                    <xdr:rowOff>1295400</xdr:rowOff>
                  </to>
                </anchor>
              </controlPr>
            </control>
          </mc:Choice>
        </mc:AlternateContent>
        <mc:AlternateContent xmlns:mc="http://schemas.openxmlformats.org/markup-compatibility/2006">
          <mc:Choice Requires="x14">
            <control shapeId="42639" r:id="rId207" name="Check Box 655">
              <controlPr defaultSize="0" autoFill="0" autoLine="0" autoPict="0">
                <anchor moveWithCells="1">
                  <from>
                    <xdr:col>10</xdr:col>
                    <xdr:colOff>142875</xdr:colOff>
                    <xdr:row>285</xdr:row>
                    <xdr:rowOff>942975</xdr:rowOff>
                  </from>
                  <to>
                    <xdr:col>10</xdr:col>
                    <xdr:colOff>485775</xdr:colOff>
                    <xdr:row>285</xdr:row>
                    <xdr:rowOff>1295400</xdr:rowOff>
                  </to>
                </anchor>
              </controlPr>
            </control>
          </mc:Choice>
        </mc:AlternateContent>
        <mc:AlternateContent xmlns:mc="http://schemas.openxmlformats.org/markup-compatibility/2006">
          <mc:Choice Requires="x14">
            <control shapeId="42640" r:id="rId208" name="Check Box 656">
              <controlPr defaultSize="0" autoFill="0" autoLine="0" autoPict="0">
                <anchor moveWithCells="1">
                  <from>
                    <xdr:col>11</xdr:col>
                    <xdr:colOff>152400</xdr:colOff>
                    <xdr:row>285</xdr:row>
                    <xdr:rowOff>942975</xdr:rowOff>
                  </from>
                  <to>
                    <xdr:col>11</xdr:col>
                    <xdr:colOff>495300</xdr:colOff>
                    <xdr:row>285</xdr:row>
                    <xdr:rowOff>1295400</xdr:rowOff>
                  </to>
                </anchor>
              </controlPr>
            </control>
          </mc:Choice>
        </mc:AlternateContent>
        <mc:AlternateContent xmlns:mc="http://schemas.openxmlformats.org/markup-compatibility/2006">
          <mc:Choice Requires="x14">
            <control shapeId="42641" r:id="rId209" name="Check Box 657">
              <controlPr defaultSize="0" autoFill="0" autoLine="0" autoPict="0">
                <anchor moveWithCells="1">
                  <from>
                    <xdr:col>9</xdr:col>
                    <xdr:colOff>152400</xdr:colOff>
                    <xdr:row>287</xdr:row>
                    <xdr:rowOff>142875</xdr:rowOff>
                  </from>
                  <to>
                    <xdr:col>9</xdr:col>
                    <xdr:colOff>495300</xdr:colOff>
                    <xdr:row>287</xdr:row>
                    <xdr:rowOff>457200</xdr:rowOff>
                  </to>
                </anchor>
              </controlPr>
            </control>
          </mc:Choice>
        </mc:AlternateContent>
        <mc:AlternateContent xmlns:mc="http://schemas.openxmlformats.org/markup-compatibility/2006">
          <mc:Choice Requires="x14">
            <control shapeId="42642" r:id="rId210" name="Check Box 658">
              <controlPr defaultSize="0" autoFill="0" autoLine="0" autoPict="0">
                <anchor moveWithCells="1">
                  <from>
                    <xdr:col>10</xdr:col>
                    <xdr:colOff>142875</xdr:colOff>
                    <xdr:row>287</xdr:row>
                    <xdr:rowOff>142875</xdr:rowOff>
                  </from>
                  <to>
                    <xdr:col>10</xdr:col>
                    <xdr:colOff>485775</xdr:colOff>
                    <xdr:row>287</xdr:row>
                    <xdr:rowOff>457200</xdr:rowOff>
                  </to>
                </anchor>
              </controlPr>
            </control>
          </mc:Choice>
        </mc:AlternateContent>
        <mc:AlternateContent xmlns:mc="http://schemas.openxmlformats.org/markup-compatibility/2006">
          <mc:Choice Requires="x14">
            <control shapeId="42643" r:id="rId211" name="Check Box 659">
              <controlPr defaultSize="0" autoFill="0" autoLine="0" autoPict="0">
                <anchor moveWithCells="1">
                  <from>
                    <xdr:col>11</xdr:col>
                    <xdr:colOff>152400</xdr:colOff>
                    <xdr:row>287</xdr:row>
                    <xdr:rowOff>142875</xdr:rowOff>
                  </from>
                  <to>
                    <xdr:col>11</xdr:col>
                    <xdr:colOff>495300</xdr:colOff>
                    <xdr:row>287</xdr:row>
                    <xdr:rowOff>457200</xdr:rowOff>
                  </to>
                </anchor>
              </controlPr>
            </control>
          </mc:Choice>
        </mc:AlternateContent>
        <mc:AlternateContent xmlns:mc="http://schemas.openxmlformats.org/markup-compatibility/2006">
          <mc:Choice Requires="x14">
            <control shapeId="42644" r:id="rId212" name="Check Box 660">
              <controlPr defaultSize="0" autoFill="0" autoLine="0" autoPict="0">
                <anchor moveWithCells="1">
                  <from>
                    <xdr:col>9</xdr:col>
                    <xdr:colOff>152400</xdr:colOff>
                    <xdr:row>289</xdr:row>
                    <xdr:rowOff>485775</xdr:rowOff>
                  </from>
                  <to>
                    <xdr:col>9</xdr:col>
                    <xdr:colOff>495300</xdr:colOff>
                    <xdr:row>289</xdr:row>
                    <xdr:rowOff>847725</xdr:rowOff>
                  </to>
                </anchor>
              </controlPr>
            </control>
          </mc:Choice>
        </mc:AlternateContent>
        <mc:AlternateContent xmlns:mc="http://schemas.openxmlformats.org/markup-compatibility/2006">
          <mc:Choice Requires="x14">
            <control shapeId="42645" r:id="rId213" name="Check Box 661">
              <controlPr defaultSize="0" autoFill="0" autoLine="0" autoPict="0">
                <anchor moveWithCells="1">
                  <from>
                    <xdr:col>10</xdr:col>
                    <xdr:colOff>142875</xdr:colOff>
                    <xdr:row>289</xdr:row>
                    <xdr:rowOff>485775</xdr:rowOff>
                  </from>
                  <to>
                    <xdr:col>10</xdr:col>
                    <xdr:colOff>485775</xdr:colOff>
                    <xdr:row>289</xdr:row>
                    <xdr:rowOff>847725</xdr:rowOff>
                  </to>
                </anchor>
              </controlPr>
            </control>
          </mc:Choice>
        </mc:AlternateContent>
        <mc:AlternateContent xmlns:mc="http://schemas.openxmlformats.org/markup-compatibility/2006">
          <mc:Choice Requires="x14">
            <control shapeId="42646" r:id="rId214" name="Check Box 662">
              <controlPr defaultSize="0" autoFill="0" autoLine="0" autoPict="0">
                <anchor moveWithCells="1">
                  <from>
                    <xdr:col>11</xdr:col>
                    <xdr:colOff>152400</xdr:colOff>
                    <xdr:row>289</xdr:row>
                    <xdr:rowOff>466725</xdr:rowOff>
                  </from>
                  <to>
                    <xdr:col>11</xdr:col>
                    <xdr:colOff>495300</xdr:colOff>
                    <xdr:row>289</xdr:row>
                    <xdr:rowOff>838200</xdr:rowOff>
                  </to>
                </anchor>
              </controlPr>
            </control>
          </mc:Choice>
        </mc:AlternateContent>
        <mc:AlternateContent xmlns:mc="http://schemas.openxmlformats.org/markup-compatibility/2006">
          <mc:Choice Requires="x14">
            <control shapeId="42647" r:id="rId215" name="Check Box 663">
              <controlPr defaultSize="0" autoFill="0" autoLine="0" autoPict="0">
                <anchor moveWithCells="1">
                  <from>
                    <xdr:col>9</xdr:col>
                    <xdr:colOff>171450</xdr:colOff>
                    <xdr:row>295</xdr:row>
                    <xdr:rowOff>533400</xdr:rowOff>
                  </from>
                  <to>
                    <xdr:col>9</xdr:col>
                    <xdr:colOff>514350</xdr:colOff>
                    <xdr:row>295</xdr:row>
                    <xdr:rowOff>895350</xdr:rowOff>
                  </to>
                </anchor>
              </controlPr>
            </control>
          </mc:Choice>
        </mc:AlternateContent>
        <mc:AlternateContent xmlns:mc="http://schemas.openxmlformats.org/markup-compatibility/2006">
          <mc:Choice Requires="x14">
            <control shapeId="42648" r:id="rId216" name="Check Box 664">
              <controlPr defaultSize="0" autoFill="0" autoLine="0" autoPict="0">
                <anchor moveWithCells="1">
                  <from>
                    <xdr:col>10</xdr:col>
                    <xdr:colOff>161925</xdr:colOff>
                    <xdr:row>295</xdr:row>
                    <xdr:rowOff>533400</xdr:rowOff>
                  </from>
                  <to>
                    <xdr:col>10</xdr:col>
                    <xdr:colOff>504825</xdr:colOff>
                    <xdr:row>295</xdr:row>
                    <xdr:rowOff>895350</xdr:rowOff>
                  </to>
                </anchor>
              </controlPr>
            </control>
          </mc:Choice>
        </mc:AlternateContent>
        <mc:AlternateContent xmlns:mc="http://schemas.openxmlformats.org/markup-compatibility/2006">
          <mc:Choice Requires="x14">
            <control shapeId="42649" r:id="rId217" name="Check Box 665">
              <controlPr defaultSize="0" autoFill="0" autoLine="0" autoPict="0">
                <anchor moveWithCells="1">
                  <from>
                    <xdr:col>11</xdr:col>
                    <xdr:colOff>171450</xdr:colOff>
                    <xdr:row>295</xdr:row>
                    <xdr:rowOff>533400</xdr:rowOff>
                  </from>
                  <to>
                    <xdr:col>11</xdr:col>
                    <xdr:colOff>514350</xdr:colOff>
                    <xdr:row>295</xdr:row>
                    <xdr:rowOff>895350</xdr:rowOff>
                  </to>
                </anchor>
              </controlPr>
            </control>
          </mc:Choice>
        </mc:AlternateContent>
        <mc:AlternateContent xmlns:mc="http://schemas.openxmlformats.org/markup-compatibility/2006">
          <mc:Choice Requires="x14">
            <control shapeId="42650" r:id="rId218" name="Check Box 666">
              <controlPr defaultSize="0" autoFill="0" autoLine="0" autoPict="0">
                <anchor moveWithCells="1">
                  <from>
                    <xdr:col>9</xdr:col>
                    <xdr:colOff>171450</xdr:colOff>
                    <xdr:row>297</xdr:row>
                    <xdr:rowOff>542925</xdr:rowOff>
                  </from>
                  <to>
                    <xdr:col>9</xdr:col>
                    <xdr:colOff>514350</xdr:colOff>
                    <xdr:row>297</xdr:row>
                    <xdr:rowOff>857250</xdr:rowOff>
                  </to>
                </anchor>
              </controlPr>
            </control>
          </mc:Choice>
        </mc:AlternateContent>
        <mc:AlternateContent xmlns:mc="http://schemas.openxmlformats.org/markup-compatibility/2006">
          <mc:Choice Requires="x14">
            <control shapeId="42651" r:id="rId219" name="Check Box 667">
              <controlPr defaultSize="0" autoFill="0" autoLine="0" autoPict="0">
                <anchor moveWithCells="1">
                  <from>
                    <xdr:col>10</xdr:col>
                    <xdr:colOff>161925</xdr:colOff>
                    <xdr:row>297</xdr:row>
                    <xdr:rowOff>542925</xdr:rowOff>
                  </from>
                  <to>
                    <xdr:col>10</xdr:col>
                    <xdr:colOff>504825</xdr:colOff>
                    <xdr:row>297</xdr:row>
                    <xdr:rowOff>857250</xdr:rowOff>
                  </to>
                </anchor>
              </controlPr>
            </control>
          </mc:Choice>
        </mc:AlternateContent>
        <mc:AlternateContent xmlns:mc="http://schemas.openxmlformats.org/markup-compatibility/2006">
          <mc:Choice Requires="x14">
            <control shapeId="42652" r:id="rId220" name="Check Box 668">
              <controlPr defaultSize="0" autoFill="0" autoLine="0" autoPict="0">
                <anchor moveWithCells="1">
                  <from>
                    <xdr:col>11</xdr:col>
                    <xdr:colOff>171450</xdr:colOff>
                    <xdr:row>297</xdr:row>
                    <xdr:rowOff>542925</xdr:rowOff>
                  </from>
                  <to>
                    <xdr:col>11</xdr:col>
                    <xdr:colOff>514350</xdr:colOff>
                    <xdr:row>297</xdr:row>
                    <xdr:rowOff>857250</xdr:rowOff>
                  </to>
                </anchor>
              </controlPr>
            </control>
          </mc:Choice>
        </mc:AlternateContent>
        <mc:AlternateContent xmlns:mc="http://schemas.openxmlformats.org/markup-compatibility/2006">
          <mc:Choice Requires="x14">
            <control shapeId="42653" r:id="rId221" name="Check Box 669">
              <controlPr defaultSize="0" autoFill="0" autoLine="0" autoPict="0">
                <anchor moveWithCells="1">
                  <from>
                    <xdr:col>9</xdr:col>
                    <xdr:colOff>171450</xdr:colOff>
                    <xdr:row>298</xdr:row>
                    <xdr:rowOff>161925</xdr:rowOff>
                  </from>
                  <to>
                    <xdr:col>9</xdr:col>
                    <xdr:colOff>514350</xdr:colOff>
                    <xdr:row>299</xdr:row>
                    <xdr:rowOff>285750</xdr:rowOff>
                  </to>
                </anchor>
              </controlPr>
            </control>
          </mc:Choice>
        </mc:AlternateContent>
        <mc:AlternateContent xmlns:mc="http://schemas.openxmlformats.org/markup-compatibility/2006">
          <mc:Choice Requires="x14">
            <control shapeId="42654" r:id="rId222" name="Check Box 670">
              <controlPr defaultSize="0" autoFill="0" autoLine="0" autoPict="0">
                <anchor moveWithCells="1">
                  <from>
                    <xdr:col>10</xdr:col>
                    <xdr:colOff>161925</xdr:colOff>
                    <xdr:row>298</xdr:row>
                    <xdr:rowOff>161925</xdr:rowOff>
                  </from>
                  <to>
                    <xdr:col>10</xdr:col>
                    <xdr:colOff>504825</xdr:colOff>
                    <xdr:row>299</xdr:row>
                    <xdr:rowOff>285750</xdr:rowOff>
                  </to>
                </anchor>
              </controlPr>
            </control>
          </mc:Choice>
        </mc:AlternateContent>
        <mc:AlternateContent xmlns:mc="http://schemas.openxmlformats.org/markup-compatibility/2006">
          <mc:Choice Requires="x14">
            <control shapeId="42655" r:id="rId223" name="Check Box 671">
              <controlPr defaultSize="0" autoFill="0" autoLine="0" autoPict="0">
                <anchor moveWithCells="1">
                  <from>
                    <xdr:col>11</xdr:col>
                    <xdr:colOff>171450</xdr:colOff>
                    <xdr:row>298</xdr:row>
                    <xdr:rowOff>161925</xdr:rowOff>
                  </from>
                  <to>
                    <xdr:col>11</xdr:col>
                    <xdr:colOff>514350</xdr:colOff>
                    <xdr:row>299</xdr:row>
                    <xdr:rowOff>285750</xdr:rowOff>
                  </to>
                </anchor>
              </controlPr>
            </control>
          </mc:Choice>
        </mc:AlternateContent>
        <mc:AlternateContent xmlns:mc="http://schemas.openxmlformats.org/markup-compatibility/2006">
          <mc:Choice Requires="x14">
            <control shapeId="42656" r:id="rId224" name="Check Box 672">
              <controlPr defaultSize="0" autoFill="0" autoLine="0" autoPict="0">
                <anchor moveWithCells="1">
                  <from>
                    <xdr:col>9</xdr:col>
                    <xdr:colOff>190500</xdr:colOff>
                    <xdr:row>321</xdr:row>
                    <xdr:rowOff>447675</xdr:rowOff>
                  </from>
                  <to>
                    <xdr:col>9</xdr:col>
                    <xdr:colOff>542925</xdr:colOff>
                    <xdr:row>321</xdr:row>
                    <xdr:rowOff>800100</xdr:rowOff>
                  </to>
                </anchor>
              </controlPr>
            </control>
          </mc:Choice>
        </mc:AlternateContent>
        <mc:AlternateContent xmlns:mc="http://schemas.openxmlformats.org/markup-compatibility/2006">
          <mc:Choice Requires="x14">
            <control shapeId="42657" r:id="rId225" name="Check Box 673">
              <controlPr defaultSize="0" autoFill="0" autoLine="0" autoPict="0">
                <anchor moveWithCells="1">
                  <from>
                    <xdr:col>10</xdr:col>
                    <xdr:colOff>180975</xdr:colOff>
                    <xdr:row>321</xdr:row>
                    <xdr:rowOff>447675</xdr:rowOff>
                  </from>
                  <to>
                    <xdr:col>10</xdr:col>
                    <xdr:colOff>523875</xdr:colOff>
                    <xdr:row>321</xdr:row>
                    <xdr:rowOff>800100</xdr:rowOff>
                  </to>
                </anchor>
              </controlPr>
            </control>
          </mc:Choice>
        </mc:AlternateContent>
        <mc:AlternateContent xmlns:mc="http://schemas.openxmlformats.org/markup-compatibility/2006">
          <mc:Choice Requires="x14">
            <control shapeId="42658" r:id="rId226" name="Check Box 674">
              <controlPr defaultSize="0" autoFill="0" autoLine="0" autoPict="0">
                <anchor moveWithCells="1">
                  <from>
                    <xdr:col>11</xdr:col>
                    <xdr:colOff>180975</xdr:colOff>
                    <xdr:row>321</xdr:row>
                    <xdr:rowOff>457200</xdr:rowOff>
                  </from>
                  <to>
                    <xdr:col>11</xdr:col>
                    <xdr:colOff>523875</xdr:colOff>
                    <xdr:row>321</xdr:row>
                    <xdr:rowOff>800100</xdr:rowOff>
                  </to>
                </anchor>
              </controlPr>
            </control>
          </mc:Choice>
        </mc:AlternateContent>
        <mc:AlternateContent xmlns:mc="http://schemas.openxmlformats.org/markup-compatibility/2006">
          <mc:Choice Requires="x14">
            <control shapeId="42659" r:id="rId227" name="Check Box 675">
              <controlPr defaultSize="0" autoFill="0" autoLine="0" autoPict="0">
                <anchor moveWithCells="1">
                  <from>
                    <xdr:col>9</xdr:col>
                    <xdr:colOff>171450</xdr:colOff>
                    <xdr:row>322</xdr:row>
                    <xdr:rowOff>114300</xdr:rowOff>
                  </from>
                  <to>
                    <xdr:col>9</xdr:col>
                    <xdr:colOff>514350</xdr:colOff>
                    <xdr:row>323</xdr:row>
                    <xdr:rowOff>285750</xdr:rowOff>
                  </to>
                </anchor>
              </controlPr>
            </control>
          </mc:Choice>
        </mc:AlternateContent>
        <mc:AlternateContent xmlns:mc="http://schemas.openxmlformats.org/markup-compatibility/2006">
          <mc:Choice Requires="x14">
            <control shapeId="42660" r:id="rId228" name="Check Box 676">
              <controlPr defaultSize="0" autoFill="0" autoLine="0" autoPict="0">
                <anchor moveWithCells="1">
                  <from>
                    <xdr:col>10</xdr:col>
                    <xdr:colOff>161925</xdr:colOff>
                    <xdr:row>322</xdr:row>
                    <xdr:rowOff>114300</xdr:rowOff>
                  </from>
                  <to>
                    <xdr:col>10</xdr:col>
                    <xdr:colOff>504825</xdr:colOff>
                    <xdr:row>323</xdr:row>
                    <xdr:rowOff>285750</xdr:rowOff>
                  </to>
                </anchor>
              </controlPr>
            </control>
          </mc:Choice>
        </mc:AlternateContent>
        <mc:AlternateContent xmlns:mc="http://schemas.openxmlformats.org/markup-compatibility/2006">
          <mc:Choice Requires="x14">
            <control shapeId="42661" r:id="rId229" name="Check Box 677">
              <controlPr defaultSize="0" autoFill="0" autoLine="0" autoPict="0">
                <anchor moveWithCells="1">
                  <from>
                    <xdr:col>11</xdr:col>
                    <xdr:colOff>171450</xdr:colOff>
                    <xdr:row>322</xdr:row>
                    <xdr:rowOff>114300</xdr:rowOff>
                  </from>
                  <to>
                    <xdr:col>11</xdr:col>
                    <xdr:colOff>514350</xdr:colOff>
                    <xdr:row>323</xdr:row>
                    <xdr:rowOff>285750</xdr:rowOff>
                  </to>
                </anchor>
              </controlPr>
            </control>
          </mc:Choice>
        </mc:AlternateContent>
        <mc:AlternateContent xmlns:mc="http://schemas.openxmlformats.org/markup-compatibility/2006">
          <mc:Choice Requires="x14">
            <control shapeId="42662" r:id="rId230" name="Check Box 678">
              <controlPr defaultSize="0" autoFill="0" autoLine="0" autoPict="0">
                <anchor moveWithCells="1">
                  <from>
                    <xdr:col>9</xdr:col>
                    <xdr:colOff>171450</xdr:colOff>
                    <xdr:row>308</xdr:row>
                    <xdr:rowOff>438150</xdr:rowOff>
                  </from>
                  <to>
                    <xdr:col>9</xdr:col>
                    <xdr:colOff>514350</xdr:colOff>
                    <xdr:row>308</xdr:row>
                    <xdr:rowOff>781050</xdr:rowOff>
                  </to>
                </anchor>
              </controlPr>
            </control>
          </mc:Choice>
        </mc:AlternateContent>
        <mc:AlternateContent xmlns:mc="http://schemas.openxmlformats.org/markup-compatibility/2006">
          <mc:Choice Requires="x14">
            <control shapeId="42663" r:id="rId231" name="Check Box 679">
              <controlPr defaultSize="0" autoFill="0" autoLine="0" autoPict="0">
                <anchor moveWithCells="1">
                  <from>
                    <xdr:col>10</xdr:col>
                    <xdr:colOff>161925</xdr:colOff>
                    <xdr:row>308</xdr:row>
                    <xdr:rowOff>438150</xdr:rowOff>
                  </from>
                  <to>
                    <xdr:col>10</xdr:col>
                    <xdr:colOff>504825</xdr:colOff>
                    <xdr:row>308</xdr:row>
                    <xdr:rowOff>781050</xdr:rowOff>
                  </to>
                </anchor>
              </controlPr>
            </control>
          </mc:Choice>
        </mc:AlternateContent>
        <mc:AlternateContent xmlns:mc="http://schemas.openxmlformats.org/markup-compatibility/2006">
          <mc:Choice Requires="x14">
            <control shapeId="42664" r:id="rId232" name="Check Box 680">
              <controlPr defaultSize="0" autoFill="0" autoLine="0" autoPict="0">
                <anchor moveWithCells="1">
                  <from>
                    <xdr:col>11</xdr:col>
                    <xdr:colOff>171450</xdr:colOff>
                    <xdr:row>308</xdr:row>
                    <xdr:rowOff>438150</xdr:rowOff>
                  </from>
                  <to>
                    <xdr:col>11</xdr:col>
                    <xdr:colOff>514350</xdr:colOff>
                    <xdr:row>308</xdr:row>
                    <xdr:rowOff>781050</xdr:rowOff>
                  </to>
                </anchor>
              </controlPr>
            </control>
          </mc:Choice>
        </mc:AlternateContent>
        <mc:AlternateContent xmlns:mc="http://schemas.openxmlformats.org/markup-compatibility/2006">
          <mc:Choice Requires="x14">
            <control shapeId="42665" r:id="rId233" name="Check Box 681">
              <controlPr defaultSize="0" autoFill="0" autoLine="0" autoPict="0">
                <anchor moveWithCells="1">
                  <from>
                    <xdr:col>9</xdr:col>
                    <xdr:colOff>171450</xdr:colOff>
                    <xdr:row>315</xdr:row>
                    <xdr:rowOff>447675</xdr:rowOff>
                  </from>
                  <to>
                    <xdr:col>9</xdr:col>
                    <xdr:colOff>514350</xdr:colOff>
                    <xdr:row>315</xdr:row>
                    <xdr:rowOff>800100</xdr:rowOff>
                  </to>
                </anchor>
              </controlPr>
            </control>
          </mc:Choice>
        </mc:AlternateContent>
        <mc:AlternateContent xmlns:mc="http://schemas.openxmlformats.org/markup-compatibility/2006">
          <mc:Choice Requires="x14">
            <control shapeId="42666" r:id="rId234" name="Check Box 682">
              <controlPr defaultSize="0" autoFill="0" autoLine="0" autoPict="0">
                <anchor moveWithCells="1">
                  <from>
                    <xdr:col>10</xdr:col>
                    <xdr:colOff>161925</xdr:colOff>
                    <xdr:row>315</xdr:row>
                    <xdr:rowOff>447675</xdr:rowOff>
                  </from>
                  <to>
                    <xdr:col>10</xdr:col>
                    <xdr:colOff>504825</xdr:colOff>
                    <xdr:row>315</xdr:row>
                    <xdr:rowOff>800100</xdr:rowOff>
                  </to>
                </anchor>
              </controlPr>
            </control>
          </mc:Choice>
        </mc:AlternateContent>
        <mc:AlternateContent xmlns:mc="http://schemas.openxmlformats.org/markup-compatibility/2006">
          <mc:Choice Requires="x14">
            <control shapeId="42667" r:id="rId235" name="Check Box 683">
              <controlPr defaultSize="0" autoFill="0" autoLine="0" autoPict="0">
                <anchor moveWithCells="1">
                  <from>
                    <xdr:col>11</xdr:col>
                    <xdr:colOff>161925</xdr:colOff>
                    <xdr:row>315</xdr:row>
                    <xdr:rowOff>457200</xdr:rowOff>
                  </from>
                  <to>
                    <xdr:col>11</xdr:col>
                    <xdr:colOff>504825</xdr:colOff>
                    <xdr:row>315</xdr:row>
                    <xdr:rowOff>800100</xdr:rowOff>
                  </to>
                </anchor>
              </controlPr>
            </control>
          </mc:Choice>
        </mc:AlternateContent>
        <mc:AlternateContent xmlns:mc="http://schemas.openxmlformats.org/markup-compatibility/2006">
          <mc:Choice Requires="x14">
            <control shapeId="42668" r:id="rId236" name="Check Box 684">
              <controlPr defaultSize="0" autoFill="0" autoLine="0" autoPict="0">
                <anchor moveWithCells="1">
                  <from>
                    <xdr:col>9</xdr:col>
                    <xdr:colOff>180975</xdr:colOff>
                    <xdr:row>329</xdr:row>
                    <xdr:rowOff>504825</xdr:rowOff>
                  </from>
                  <to>
                    <xdr:col>9</xdr:col>
                    <xdr:colOff>523875</xdr:colOff>
                    <xdr:row>329</xdr:row>
                    <xdr:rowOff>866775</xdr:rowOff>
                  </to>
                </anchor>
              </controlPr>
            </control>
          </mc:Choice>
        </mc:AlternateContent>
        <mc:AlternateContent xmlns:mc="http://schemas.openxmlformats.org/markup-compatibility/2006">
          <mc:Choice Requires="x14">
            <control shapeId="42669" r:id="rId237" name="Check Box 685">
              <controlPr defaultSize="0" autoFill="0" autoLine="0" autoPict="0">
                <anchor moveWithCells="1">
                  <from>
                    <xdr:col>10</xdr:col>
                    <xdr:colOff>171450</xdr:colOff>
                    <xdr:row>329</xdr:row>
                    <xdr:rowOff>504825</xdr:rowOff>
                  </from>
                  <to>
                    <xdr:col>10</xdr:col>
                    <xdr:colOff>514350</xdr:colOff>
                    <xdr:row>329</xdr:row>
                    <xdr:rowOff>866775</xdr:rowOff>
                  </to>
                </anchor>
              </controlPr>
            </control>
          </mc:Choice>
        </mc:AlternateContent>
        <mc:AlternateContent xmlns:mc="http://schemas.openxmlformats.org/markup-compatibility/2006">
          <mc:Choice Requires="x14">
            <control shapeId="42670" r:id="rId238" name="Check Box 686">
              <controlPr defaultSize="0" autoFill="0" autoLine="0" autoPict="0">
                <anchor moveWithCells="1">
                  <from>
                    <xdr:col>11</xdr:col>
                    <xdr:colOff>180975</xdr:colOff>
                    <xdr:row>329</xdr:row>
                    <xdr:rowOff>504825</xdr:rowOff>
                  </from>
                  <to>
                    <xdr:col>11</xdr:col>
                    <xdr:colOff>523875</xdr:colOff>
                    <xdr:row>329</xdr:row>
                    <xdr:rowOff>866775</xdr:rowOff>
                  </to>
                </anchor>
              </controlPr>
            </control>
          </mc:Choice>
        </mc:AlternateContent>
        <mc:AlternateContent xmlns:mc="http://schemas.openxmlformats.org/markup-compatibility/2006">
          <mc:Choice Requires="x14">
            <control shapeId="42671" r:id="rId239" name="Check Box 687">
              <controlPr defaultSize="0" autoFill="0" autoLine="0" autoPict="0">
                <anchor moveWithCells="1">
                  <from>
                    <xdr:col>9</xdr:col>
                    <xdr:colOff>171450</xdr:colOff>
                    <xdr:row>335</xdr:row>
                    <xdr:rowOff>857250</xdr:rowOff>
                  </from>
                  <to>
                    <xdr:col>9</xdr:col>
                    <xdr:colOff>514350</xdr:colOff>
                    <xdr:row>335</xdr:row>
                    <xdr:rowOff>1219200</xdr:rowOff>
                  </to>
                </anchor>
              </controlPr>
            </control>
          </mc:Choice>
        </mc:AlternateContent>
        <mc:AlternateContent xmlns:mc="http://schemas.openxmlformats.org/markup-compatibility/2006">
          <mc:Choice Requires="x14">
            <control shapeId="42672" r:id="rId240" name="Check Box 688">
              <controlPr defaultSize="0" autoFill="0" autoLine="0" autoPict="0">
                <anchor moveWithCells="1">
                  <from>
                    <xdr:col>10</xdr:col>
                    <xdr:colOff>161925</xdr:colOff>
                    <xdr:row>335</xdr:row>
                    <xdr:rowOff>857250</xdr:rowOff>
                  </from>
                  <to>
                    <xdr:col>10</xdr:col>
                    <xdr:colOff>504825</xdr:colOff>
                    <xdr:row>335</xdr:row>
                    <xdr:rowOff>1219200</xdr:rowOff>
                  </to>
                </anchor>
              </controlPr>
            </control>
          </mc:Choice>
        </mc:AlternateContent>
        <mc:AlternateContent xmlns:mc="http://schemas.openxmlformats.org/markup-compatibility/2006">
          <mc:Choice Requires="x14">
            <control shapeId="42673" r:id="rId241" name="Check Box 689">
              <controlPr defaultSize="0" autoFill="0" autoLine="0" autoPict="0">
                <anchor moveWithCells="1">
                  <from>
                    <xdr:col>11</xdr:col>
                    <xdr:colOff>171450</xdr:colOff>
                    <xdr:row>335</xdr:row>
                    <xdr:rowOff>857250</xdr:rowOff>
                  </from>
                  <to>
                    <xdr:col>11</xdr:col>
                    <xdr:colOff>514350</xdr:colOff>
                    <xdr:row>335</xdr:row>
                    <xdr:rowOff>1219200</xdr:rowOff>
                  </to>
                </anchor>
              </controlPr>
            </control>
          </mc:Choice>
        </mc:AlternateContent>
        <mc:AlternateContent xmlns:mc="http://schemas.openxmlformats.org/markup-compatibility/2006">
          <mc:Choice Requires="x14">
            <control shapeId="42681" r:id="rId242" name="Check Box 697">
              <controlPr defaultSize="0" autoFill="0" autoLine="0" autoPict="0">
                <anchor moveWithCells="1">
                  <from>
                    <xdr:col>8</xdr:col>
                    <xdr:colOff>180975</xdr:colOff>
                    <xdr:row>67</xdr:row>
                    <xdr:rowOff>76200</xdr:rowOff>
                  </from>
                  <to>
                    <xdr:col>8</xdr:col>
                    <xdr:colOff>533400</xdr:colOff>
                    <xdr:row>67</xdr:row>
                    <xdr:rowOff>619125</xdr:rowOff>
                  </to>
                </anchor>
              </controlPr>
            </control>
          </mc:Choice>
        </mc:AlternateContent>
        <mc:AlternateContent xmlns:mc="http://schemas.openxmlformats.org/markup-compatibility/2006">
          <mc:Choice Requires="x14">
            <control shapeId="42682" r:id="rId243" name="Check Box 698">
              <controlPr defaultSize="0" autoFill="0" autoLine="0" autoPict="0">
                <anchor moveWithCells="1">
                  <from>
                    <xdr:col>8</xdr:col>
                    <xdr:colOff>171450</xdr:colOff>
                    <xdr:row>59</xdr:row>
                    <xdr:rowOff>76200</xdr:rowOff>
                  </from>
                  <to>
                    <xdr:col>8</xdr:col>
                    <xdr:colOff>523875</xdr:colOff>
                    <xdr:row>59</xdr:row>
                    <xdr:rowOff>676275</xdr:rowOff>
                  </to>
                </anchor>
              </controlPr>
            </control>
          </mc:Choice>
        </mc:AlternateContent>
        <mc:AlternateContent xmlns:mc="http://schemas.openxmlformats.org/markup-compatibility/2006">
          <mc:Choice Requires="x14">
            <control shapeId="42683" r:id="rId244" name="Check Box 699">
              <controlPr defaultSize="0" autoFill="0" autoLine="0" autoPict="0">
                <anchor moveWithCells="1">
                  <from>
                    <xdr:col>8</xdr:col>
                    <xdr:colOff>180975</xdr:colOff>
                    <xdr:row>60</xdr:row>
                    <xdr:rowOff>85725</xdr:rowOff>
                  </from>
                  <to>
                    <xdr:col>8</xdr:col>
                    <xdr:colOff>533400</xdr:colOff>
                    <xdr:row>60</xdr:row>
                    <xdr:rowOff>676275</xdr:rowOff>
                  </to>
                </anchor>
              </controlPr>
            </control>
          </mc:Choice>
        </mc:AlternateContent>
        <mc:AlternateContent xmlns:mc="http://schemas.openxmlformats.org/markup-compatibility/2006">
          <mc:Choice Requires="x14">
            <control shapeId="42684" r:id="rId245" name="Check Box 700">
              <controlPr defaultSize="0" autoFill="0" autoLine="0" autoPict="0">
                <anchor moveWithCells="1">
                  <from>
                    <xdr:col>8</xdr:col>
                    <xdr:colOff>180975</xdr:colOff>
                    <xdr:row>61</xdr:row>
                    <xdr:rowOff>85725</xdr:rowOff>
                  </from>
                  <to>
                    <xdr:col>8</xdr:col>
                    <xdr:colOff>533400</xdr:colOff>
                    <xdr:row>61</xdr:row>
                    <xdr:rowOff>676275</xdr:rowOff>
                  </to>
                </anchor>
              </controlPr>
            </control>
          </mc:Choice>
        </mc:AlternateContent>
        <mc:AlternateContent xmlns:mc="http://schemas.openxmlformats.org/markup-compatibility/2006">
          <mc:Choice Requires="x14">
            <control shapeId="42685" r:id="rId246" name="Check Box 701">
              <controlPr defaultSize="0" autoFill="0" autoLine="0" autoPict="0">
                <anchor moveWithCells="1">
                  <from>
                    <xdr:col>8</xdr:col>
                    <xdr:colOff>180975</xdr:colOff>
                    <xdr:row>62</xdr:row>
                    <xdr:rowOff>152400</xdr:rowOff>
                  </from>
                  <to>
                    <xdr:col>8</xdr:col>
                    <xdr:colOff>533400</xdr:colOff>
                    <xdr:row>62</xdr:row>
                    <xdr:rowOff>581025</xdr:rowOff>
                  </to>
                </anchor>
              </controlPr>
            </control>
          </mc:Choice>
        </mc:AlternateContent>
        <mc:AlternateContent xmlns:mc="http://schemas.openxmlformats.org/markup-compatibility/2006">
          <mc:Choice Requires="x14">
            <control shapeId="42686" r:id="rId247" name="Check Box 702">
              <controlPr defaultSize="0" autoFill="0" autoLine="0" autoPict="0">
                <anchor moveWithCells="1">
                  <from>
                    <xdr:col>8</xdr:col>
                    <xdr:colOff>180975</xdr:colOff>
                    <xdr:row>63</xdr:row>
                    <xdr:rowOff>152400</xdr:rowOff>
                  </from>
                  <to>
                    <xdr:col>8</xdr:col>
                    <xdr:colOff>533400</xdr:colOff>
                    <xdr:row>63</xdr:row>
                    <xdr:rowOff>581025</xdr:rowOff>
                  </to>
                </anchor>
              </controlPr>
            </control>
          </mc:Choice>
        </mc:AlternateContent>
        <mc:AlternateContent xmlns:mc="http://schemas.openxmlformats.org/markup-compatibility/2006">
          <mc:Choice Requires="x14">
            <control shapeId="42687" r:id="rId248" name="Check Box 703">
              <controlPr defaultSize="0" autoFill="0" autoLine="0" autoPict="0">
                <anchor moveWithCells="1">
                  <from>
                    <xdr:col>8</xdr:col>
                    <xdr:colOff>180975</xdr:colOff>
                    <xdr:row>68</xdr:row>
                    <xdr:rowOff>152400</xdr:rowOff>
                  </from>
                  <to>
                    <xdr:col>8</xdr:col>
                    <xdr:colOff>533400</xdr:colOff>
                    <xdr:row>68</xdr:row>
                    <xdr:rowOff>581025</xdr:rowOff>
                  </to>
                </anchor>
              </controlPr>
            </control>
          </mc:Choice>
        </mc:AlternateContent>
        <mc:AlternateContent xmlns:mc="http://schemas.openxmlformats.org/markup-compatibility/2006">
          <mc:Choice Requires="x14">
            <control shapeId="42688" r:id="rId249" name="Check Box 704">
              <controlPr defaultSize="0" autoFill="0" autoLine="0" autoPict="0">
                <anchor moveWithCells="1">
                  <from>
                    <xdr:col>8</xdr:col>
                    <xdr:colOff>171450</xdr:colOff>
                    <xdr:row>69</xdr:row>
                    <xdr:rowOff>123825</xdr:rowOff>
                  </from>
                  <to>
                    <xdr:col>8</xdr:col>
                    <xdr:colOff>523875</xdr:colOff>
                    <xdr:row>69</xdr:row>
                    <xdr:rowOff>857250</xdr:rowOff>
                  </to>
                </anchor>
              </controlPr>
            </control>
          </mc:Choice>
        </mc:AlternateContent>
        <mc:AlternateContent xmlns:mc="http://schemas.openxmlformats.org/markup-compatibility/2006">
          <mc:Choice Requires="x14">
            <control shapeId="42696" r:id="rId250" name="Check Box 712">
              <controlPr defaultSize="0" autoFill="0" autoLine="0" autoPict="0">
                <anchor moveWithCells="1">
                  <from>
                    <xdr:col>8</xdr:col>
                    <xdr:colOff>161925</xdr:colOff>
                    <xdr:row>74</xdr:row>
                    <xdr:rowOff>152400</xdr:rowOff>
                  </from>
                  <to>
                    <xdr:col>8</xdr:col>
                    <xdr:colOff>514350</xdr:colOff>
                    <xdr:row>74</xdr:row>
                    <xdr:rowOff>495300</xdr:rowOff>
                  </to>
                </anchor>
              </controlPr>
            </control>
          </mc:Choice>
        </mc:AlternateContent>
        <mc:AlternateContent xmlns:mc="http://schemas.openxmlformats.org/markup-compatibility/2006">
          <mc:Choice Requires="x14">
            <control shapeId="42697" r:id="rId251" name="Check Box 713">
              <controlPr defaultSize="0" autoFill="0" autoLine="0" autoPict="0">
                <anchor moveWithCells="1">
                  <from>
                    <xdr:col>8</xdr:col>
                    <xdr:colOff>152400</xdr:colOff>
                    <xdr:row>75</xdr:row>
                    <xdr:rowOff>114300</xdr:rowOff>
                  </from>
                  <to>
                    <xdr:col>8</xdr:col>
                    <xdr:colOff>504825</xdr:colOff>
                    <xdr:row>75</xdr:row>
                    <xdr:rowOff>581025</xdr:rowOff>
                  </to>
                </anchor>
              </controlPr>
            </control>
          </mc:Choice>
        </mc:AlternateContent>
        <mc:AlternateContent xmlns:mc="http://schemas.openxmlformats.org/markup-compatibility/2006">
          <mc:Choice Requires="x14">
            <control shapeId="42699" r:id="rId252" name="Check Box 715">
              <controlPr defaultSize="0" autoFill="0" autoLine="0" autoPict="0">
                <anchor moveWithCells="1">
                  <from>
                    <xdr:col>8</xdr:col>
                    <xdr:colOff>161925</xdr:colOff>
                    <xdr:row>76</xdr:row>
                    <xdr:rowOff>152400</xdr:rowOff>
                  </from>
                  <to>
                    <xdr:col>8</xdr:col>
                    <xdr:colOff>514350</xdr:colOff>
                    <xdr:row>76</xdr:row>
                    <xdr:rowOff>504825</xdr:rowOff>
                  </to>
                </anchor>
              </controlPr>
            </control>
          </mc:Choice>
        </mc:AlternateContent>
        <mc:AlternateContent xmlns:mc="http://schemas.openxmlformats.org/markup-compatibility/2006">
          <mc:Choice Requires="x14">
            <control shapeId="42700" r:id="rId253" name="Check Box 716">
              <controlPr defaultSize="0" autoFill="0" autoLine="0" autoPict="0">
                <anchor moveWithCells="1">
                  <from>
                    <xdr:col>8</xdr:col>
                    <xdr:colOff>152400</xdr:colOff>
                    <xdr:row>77</xdr:row>
                    <xdr:rowOff>123825</xdr:rowOff>
                  </from>
                  <to>
                    <xdr:col>8</xdr:col>
                    <xdr:colOff>504825</xdr:colOff>
                    <xdr:row>77</xdr:row>
                    <xdr:rowOff>552450</xdr:rowOff>
                  </to>
                </anchor>
              </controlPr>
            </control>
          </mc:Choice>
        </mc:AlternateContent>
        <mc:AlternateContent xmlns:mc="http://schemas.openxmlformats.org/markup-compatibility/2006">
          <mc:Choice Requires="x14">
            <control shapeId="42701" r:id="rId254" name="Check Box 717">
              <controlPr defaultSize="0" autoFill="0" autoLine="0" autoPict="0">
                <anchor moveWithCells="1">
                  <from>
                    <xdr:col>8</xdr:col>
                    <xdr:colOff>152400</xdr:colOff>
                    <xdr:row>78</xdr:row>
                    <xdr:rowOff>123825</xdr:rowOff>
                  </from>
                  <to>
                    <xdr:col>8</xdr:col>
                    <xdr:colOff>504825</xdr:colOff>
                    <xdr:row>78</xdr:row>
                    <xdr:rowOff>552450</xdr:rowOff>
                  </to>
                </anchor>
              </controlPr>
            </control>
          </mc:Choice>
        </mc:AlternateContent>
        <mc:AlternateContent xmlns:mc="http://schemas.openxmlformats.org/markup-compatibility/2006">
          <mc:Choice Requires="x14">
            <control shapeId="42702" r:id="rId255" name="Check Box 718">
              <controlPr defaultSize="0" autoFill="0" autoLine="0" autoPict="0">
                <anchor moveWithCells="1">
                  <from>
                    <xdr:col>8</xdr:col>
                    <xdr:colOff>152400</xdr:colOff>
                    <xdr:row>79</xdr:row>
                    <xdr:rowOff>123825</xdr:rowOff>
                  </from>
                  <to>
                    <xdr:col>8</xdr:col>
                    <xdr:colOff>504825</xdr:colOff>
                    <xdr:row>79</xdr:row>
                    <xdr:rowOff>552450</xdr:rowOff>
                  </to>
                </anchor>
              </controlPr>
            </control>
          </mc:Choice>
        </mc:AlternateContent>
        <mc:AlternateContent xmlns:mc="http://schemas.openxmlformats.org/markup-compatibility/2006">
          <mc:Choice Requires="x14">
            <control shapeId="42703" r:id="rId256" name="Check Box 719">
              <controlPr defaultSize="0" autoFill="0" autoLine="0" autoPict="0">
                <anchor moveWithCells="1">
                  <from>
                    <xdr:col>8</xdr:col>
                    <xdr:colOff>152400</xdr:colOff>
                    <xdr:row>80</xdr:row>
                    <xdr:rowOff>123825</xdr:rowOff>
                  </from>
                  <to>
                    <xdr:col>8</xdr:col>
                    <xdr:colOff>504825</xdr:colOff>
                    <xdr:row>80</xdr:row>
                    <xdr:rowOff>552450</xdr:rowOff>
                  </to>
                </anchor>
              </controlPr>
            </control>
          </mc:Choice>
        </mc:AlternateContent>
        <mc:AlternateContent xmlns:mc="http://schemas.openxmlformats.org/markup-compatibility/2006">
          <mc:Choice Requires="x14">
            <control shapeId="42704" r:id="rId257" name="Check Box 720">
              <controlPr defaultSize="0" autoFill="0" autoLine="0" autoPict="0">
                <anchor moveWithCells="1">
                  <from>
                    <xdr:col>8</xdr:col>
                    <xdr:colOff>152400</xdr:colOff>
                    <xdr:row>81</xdr:row>
                    <xdr:rowOff>123825</xdr:rowOff>
                  </from>
                  <to>
                    <xdr:col>8</xdr:col>
                    <xdr:colOff>504825</xdr:colOff>
                    <xdr:row>81</xdr:row>
                    <xdr:rowOff>552450</xdr:rowOff>
                  </to>
                </anchor>
              </controlPr>
            </control>
          </mc:Choice>
        </mc:AlternateContent>
        <mc:AlternateContent xmlns:mc="http://schemas.openxmlformats.org/markup-compatibility/2006">
          <mc:Choice Requires="x14">
            <control shapeId="42705" r:id="rId258" name="Check Box 721">
              <controlPr defaultSize="0" autoFill="0" autoLine="0" autoPict="0">
                <anchor moveWithCells="1">
                  <from>
                    <xdr:col>8</xdr:col>
                    <xdr:colOff>152400</xdr:colOff>
                    <xdr:row>82</xdr:row>
                    <xdr:rowOff>123825</xdr:rowOff>
                  </from>
                  <to>
                    <xdr:col>8</xdr:col>
                    <xdr:colOff>504825</xdr:colOff>
                    <xdr:row>82</xdr:row>
                    <xdr:rowOff>552450</xdr:rowOff>
                  </to>
                </anchor>
              </controlPr>
            </control>
          </mc:Choice>
        </mc:AlternateContent>
        <mc:AlternateContent xmlns:mc="http://schemas.openxmlformats.org/markup-compatibility/2006">
          <mc:Choice Requires="x14">
            <control shapeId="42706" r:id="rId259" name="Check Box 722">
              <controlPr defaultSize="0" autoFill="0" autoLine="0" autoPict="0">
                <anchor moveWithCells="1">
                  <from>
                    <xdr:col>8</xdr:col>
                    <xdr:colOff>152400</xdr:colOff>
                    <xdr:row>83</xdr:row>
                    <xdr:rowOff>123825</xdr:rowOff>
                  </from>
                  <to>
                    <xdr:col>8</xdr:col>
                    <xdr:colOff>504825</xdr:colOff>
                    <xdr:row>83</xdr:row>
                    <xdr:rowOff>552450</xdr:rowOff>
                  </to>
                </anchor>
              </controlPr>
            </control>
          </mc:Choice>
        </mc:AlternateContent>
        <mc:AlternateContent xmlns:mc="http://schemas.openxmlformats.org/markup-compatibility/2006">
          <mc:Choice Requires="x14">
            <control shapeId="42707" r:id="rId260" name="Check Box 723">
              <controlPr defaultSize="0" autoFill="0" autoLine="0" autoPict="0">
                <anchor moveWithCells="1">
                  <from>
                    <xdr:col>8</xdr:col>
                    <xdr:colOff>152400</xdr:colOff>
                    <xdr:row>84</xdr:row>
                    <xdr:rowOff>123825</xdr:rowOff>
                  </from>
                  <to>
                    <xdr:col>8</xdr:col>
                    <xdr:colOff>504825</xdr:colOff>
                    <xdr:row>84</xdr:row>
                    <xdr:rowOff>552450</xdr:rowOff>
                  </to>
                </anchor>
              </controlPr>
            </control>
          </mc:Choice>
        </mc:AlternateContent>
        <mc:AlternateContent xmlns:mc="http://schemas.openxmlformats.org/markup-compatibility/2006">
          <mc:Choice Requires="x14">
            <control shapeId="42708" r:id="rId261" name="Check Box 724">
              <controlPr defaultSize="0" autoFill="0" autoLine="0" autoPict="0">
                <anchor moveWithCells="1">
                  <from>
                    <xdr:col>8</xdr:col>
                    <xdr:colOff>152400</xdr:colOff>
                    <xdr:row>85</xdr:row>
                    <xdr:rowOff>123825</xdr:rowOff>
                  </from>
                  <to>
                    <xdr:col>8</xdr:col>
                    <xdr:colOff>504825</xdr:colOff>
                    <xdr:row>85</xdr:row>
                    <xdr:rowOff>552450</xdr:rowOff>
                  </to>
                </anchor>
              </controlPr>
            </control>
          </mc:Choice>
        </mc:AlternateContent>
        <mc:AlternateContent xmlns:mc="http://schemas.openxmlformats.org/markup-compatibility/2006">
          <mc:Choice Requires="x14">
            <control shapeId="42709" r:id="rId262" name="Check Box 725">
              <controlPr defaultSize="0" autoFill="0" autoLine="0" autoPict="0">
                <anchor moveWithCells="1">
                  <from>
                    <xdr:col>8</xdr:col>
                    <xdr:colOff>152400</xdr:colOff>
                    <xdr:row>92</xdr:row>
                    <xdr:rowOff>85725</xdr:rowOff>
                  </from>
                  <to>
                    <xdr:col>8</xdr:col>
                    <xdr:colOff>504825</xdr:colOff>
                    <xdr:row>92</xdr:row>
                    <xdr:rowOff>571500</xdr:rowOff>
                  </to>
                </anchor>
              </controlPr>
            </control>
          </mc:Choice>
        </mc:AlternateContent>
        <mc:AlternateContent xmlns:mc="http://schemas.openxmlformats.org/markup-compatibility/2006">
          <mc:Choice Requires="x14">
            <control shapeId="42710" r:id="rId263" name="Check Box 726">
              <controlPr defaultSize="0" autoFill="0" autoLine="0" autoPict="0">
                <anchor moveWithCells="1">
                  <from>
                    <xdr:col>8</xdr:col>
                    <xdr:colOff>180975</xdr:colOff>
                    <xdr:row>93</xdr:row>
                    <xdr:rowOff>38100</xdr:rowOff>
                  </from>
                  <to>
                    <xdr:col>8</xdr:col>
                    <xdr:colOff>533400</xdr:colOff>
                    <xdr:row>94</xdr:row>
                    <xdr:rowOff>628650</xdr:rowOff>
                  </to>
                </anchor>
              </controlPr>
            </control>
          </mc:Choice>
        </mc:AlternateContent>
        <mc:AlternateContent xmlns:mc="http://schemas.openxmlformats.org/markup-compatibility/2006">
          <mc:Choice Requires="x14">
            <control shapeId="42711" r:id="rId264" name="Check Box 727">
              <controlPr defaultSize="0" autoFill="0" autoLine="0" autoPict="0">
                <anchor moveWithCells="1">
                  <from>
                    <xdr:col>8</xdr:col>
                    <xdr:colOff>161925</xdr:colOff>
                    <xdr:row>95</xdr:row>
                    <xdr:rowOff>85725</xdr:rowOff>
                  </from>
                  <to>
                    <xdr:col>8</xdr:col>
                    <xdr:colOff>514350</xdr:colOff>
                    <xdr:row>96</xdr:row>
                    <xdr:rowOff>447675</xdr:rowOff>
                  </to>
                </anchor>
              </controlPr>
            </control>
          </mc:Choice>
        </mc:AlternateContent>
        <mc:AlternateContent xmlns:mc="http://schemas.openxmlformats.org/markup-compatibility/2006">
          <mc:Choice Requires="x14">
            <control shapeId="42713" r:id="rId265" name="Check Box 729">
              <controlPr defaultSize="0" autoFill="0" autoLine="0" autoPict="0">
                <anchor moveWithCells="1">
                  <from>
                    <xdr:col>8</xdr:col>
                    <xdr:colOff>152400</xdr:colOff>
                    <xdr:row>99</xdr:row>
                    <xdr:rowOff>66675</xdr:rowOff>
                  </from>
                  <to>
                    <xdr:col>8</xdr:col>
                    <xdr:colOff>504825</xdr:colOff>
                    <xdr:row>99</xdr:row>
                    <xdr:rowOff>619125</xdr:rowOff>
                  </to>
                </anchor>
              </controlPr>
            </control>
          </mc:Choice>
        </mc:AlternateContent>
        <mc:AlternateContent xmlns:mc="http://schemas.openxmlformats.org/markup-compatibility/2006">
          <mc:Choice Requires="x14">
            <control shapeId="42714" r:id="rId266" name="Check Box 730">
              <controlPr defaultSize="0" autoFill="0" autoLine="0" autoPict="0">
                <anchor moveWithCells="1">
                  <from>
                    <xdr:col>8</xdr:col>
                    <xdr:colOff>152400</xdr:colOff>
                    <xdr:row>104</xdr:row>
                    <xdr:rowOff>123825</xdr:rowOff>
                  </from>
                  <to>
                    <xdr:col>8</xdr:col>
                    <xdr:colOff>504825</xdr:colOff>
                    <xdr:row>105</xdr:row>
                    <xdr:rowOff>1905000</xdr:rowOff>
                  </to>
                </anchor>
              </controlPr>
            </control>
          </mc:Choice>
        </mc:AlternateContent>
        <mc:AlternateContent xmlns:mc="http://schemas.openxmlformats.org/markup-compatibility/2006">
          <mc:Choice Requires="x14">
            <control shapeId="42715" r:id="rId267" name="Check Box 731">
              <controlPr defaultSize="0" autoFill="0" autoLine="0" autoPict="0">
                <anchor moveWithCells="1">
                  <from>
                    <xdr:col>8</xdr:col>
                    <xdr:colOff>180975</xdr:colOff>
                    <xdr:row>107</xdr:row>
                    <xdr:rowOff>95250</xdr:rowOff>
                  </from>
                  <to>
                    <xdr:col>8</xdr:col>
                    <xdr:colOff>533400</xdr:colOff>
                    <xdr:row>107</xdr:row>
                    <xdr:rowOff>933450</xdr:rowOff>
                  </to>
                </anchor>
              </controlPr>
            </control>
          </mc:Choice>
        </mc:AlternateContent>
        <mc:AlternateContent xmlns:mc="http://schemas.openxmlformats.org/markup-compatibility/2006">
          <mc:Choice Requires="x14">
            <control shapeId="42716" r:id="rId268" name="Check Box 732">
              <controlPr defaultSize="0" autoFill="0" autoLine="0" autoPict="0">
                <anchor moveWithCells="1">
                  <from>
                    <xdr:col>8</xdr:col>
                    <xdr:colOff>209550</xdr:colOff>
                    <xdr:row>109</xdr:row>
                    <xdr:rowOff>276225</xdr:rowOff>
                  </from>
                  <to>
                    <xdr:col>8</xdr:col>
                    <xdr:colOff>561975</xdr:colOff>
                    <xdr:row>109</xdr:row>
                    <xdr:rowOff>1514475</xdr:rowOff>
                  </to>
                </anchor>
              </controlPr>
            </control>
          </mc:Choice>
        </mc:AlternateContent>
        <mc:AlternateContent xmlns:mc="http://schemas.openxmlformats.org/markup-compatibility/2006">
          <mc:Choice Requires="x14">
            <control shapeId="42717" r:id="rId269" name="Check Box 733">
              <controlPr defaultSize="0" autoFill="0" autoLine="0" autoPict="0">
                <anchor moveWithCells="1">
                  <from>
                    <xdr:col>8</xdr:col>
                    <xdr:colOff>180975</xdr:colOff>
                    <xdr:row>112</xdr:row>
                    <xdr:rowOff>161925</xdr:rowOff>
                  </from>
                  <to>
                    <xdr:col>8</xdr:col>
                    <xdr:colOff>542925</xdr:colOff>
                    <xdr:row>112</xdr:row>
                    <xdr:rowOff>1123950</xdr:rowOff>
                  </to>
                </anchor>
              </controlPr>
            </control>
          </mc:Choice>
        </mc:AlternateContent>
        <mc:AlternateContent xmlns:mc="http://schemas.openxmlformats.org/markup-compatibility/2006">
          <mc:Choice Requires="x14">
            <control shapeId="42718" r:id="rId270" name="Check Box 734">
              <controlPr defaultSize="0" autoFill="0" autoLine="0" autoPict="0">
                <anchor moveWithCells="1">
                  <from>
                    <xdr:col>8</xdr:col>
                    <xdr:colOff>152400</xdr:colOff>
                    <xdr:row>131</xdr:row>
                    <xdr:rowOff>142875</xdr:rowOff>
                  </from>
                  <to>
                    <xdr:col>8</xdr:col>
                    <xdr:colOff>504825</xdr:colOff>
                    <xdr:row>131</xdr:row>
                    <xdr:rowOff>1143000</xdr:rowOff>
                  </to>
                </anchor>
              </controlPr>
            </control>
          </mc:Choice>
        </mc:AlternateContent>
        <mc:AlternateContent xmlns:mc="http://schemas.openxmlformats.org/markup-compatibility/2006">
          <mc:Choice Requires="x14">
            <control shapeId="42719" r:id="rId271" name="Check Box 735">
              <controlPr defaultSize="0" autoFill="0" autoLine="0" autoPict="0">
                <anchor moveWithCells="1">
                  <from>
                    <xdr:col>8</xdr:col>
                    <xdr:colOff>152400</xdr:colOff>
                    <xdr:row>137</xdr:row>
                    <xdr:rowOff>123825</xdr:rowOff>
                  </from>
                  <to>
                    <xdr:col>8</xdr:col>
                    <xdr:colOff>504825</xdr:colOff>
                    <xdr:row>137</xdr:row>
                    <xdr:rowOff>857250</xdr:rowOff>
                  </to>
                </anchor>
              </controlPr>
            </control>
          </mc:Choice>
        </mc:AlternateContent>
        <mc:AlternateContent xmlns:mc="http://schemas.openxmlformats.org/markup-compatibility/2006">
          <mc:Choice Requires="x14">
            <control shapeId="42721" r:id="rId272" name="Check Box 737">
              <controlPr defaultSize="0" autoFill="0" autoLine="0" autoPict="0">
                <anchor moveWithCells="1">
                  <from>
                    <xdr:col>8</xdr:col>
                    <xdr:colOff>152400</xdr:colOff>
                    <xdr:row>143</xdr:row>
                    <xdr:rowOff>133350</xdr:rowOff>
                  </from>
                  <to>
                    <xdr:col>8</xdr:col>
                    <xdr:colOff>504825</xdr:colOff>
                    <xdr:row>143</xdr:row>
                    <xdr:rowOff>476250</xdr:rowOff>
                  </to>
                </anchor>
              </controlPr>
            </control>
          </mc:Choice>
        </mc:AlternateContent>
        <mc:AlternateContent xmlns:mc="http://schemas.openxmlformats.org/markup-compatibility/2006">
          <mc:Choice Requires="x14">
            <control shapeId="42723" r:id="rId273" name="Check Box 739">
              <controlPr defaultSize="0" autoFill="0" autoLine="0" autoPict="0">
                <anchor moveWithCells="1">
                  <from>
                    <xdr:col>8</xdr:col>
                    <xdr:colOff>152400</xdr:colOff>
                    <xdr:row>147</xdr:row>
                    <xdr:rowOff>133350</xdr:rowOff>
                  </from>
                  <to>
                    <xdr:col>8</xdr:col>
                    <xdr:colOff>504825</xdr:colOff>
                    <xdr:row>147</xdr:row>
                    <xdr:rowOff>476250</xdr:rowOff>
                  </to>
                </anchor>
              </controlPr>
            </control>
          </mc:Choice>
        </mc:AlternateContent>
        <mc:AlternateContent xmlns:mc="http://schemas.openxmlformats.org/markup-compatibility/2006">
          <mc:Choice Requires="x14">
            <control shapeId="42724" r:id="rId274" name="Check Box 740">
              <controlPr defaultSize="0" autoFill="0" autoLine="0" autoPict="0">
                <anchor moveWithCells="1">
                  <from>
                    <xdr:col>8</xdr:col>
                    <xdr:colOff>152400</xdr:colOff>
                    <xdr:row>148</xdr:row>
                    <xdr:rowOff>114300</xdr:rowOff>
                  </from>
                  <to>
                    <xdr:col>8</xdr:col>
                    <xdr:colOff>504825</xdr:colOff>
                    <xdr:row>148</xdr:row>
                    <xdr:rowOff>466725</xdr:rowOff>
                  </to>
                </anchor>
              </controlPr>
            </control>
          </mc:Choice>
        </mc:AlternateContent>
        <mc:AlternateContent xmlns:mc="http://schemas.openxmlformats.org/markup-compatibility/2006">
          <mc:Choice Requires="x14">
            <control shapeId="42725" r:id="rId275" name="Check Box 741">
              <controlPr defaultSize="0" autoFill="0" autoLine="0" autoPict="0">
                <anchor moveWithCells="1">
                  <from>
                    <xdr:col>8</xdr:col>
                    <xdr:colOff>152400</xdr:colOff>
                    <xdr:row>151</xdr:row>
                    <xdr:rowOff>95250</xdr:rowOff>
                  </from>
                  <to>
                    <xdr:col>8</xdr:col>
                    <xdr:colOff>504825</xdr:colOff>
                    <xdr:row>151</xdr:row>
                    <xdr:rowOff>523875</xdr:rowOff>
                  </to>
                </anchor>
              </controlPr>
            </control>
          </mc:Choice>
        </mc:AlternateContent>
        <mc:AlternateContent xmlns:mc="http://schemas.openxmlformats.org/markup-compatibility/2006">
          <mc:Choice Requires="x14">
            <control shapeId="42726" r:id="rId276" name="Check Box 742">
              <controlPr defaultSize="0" autoFill="0" autoLine="0" autoPict="0">
                <anchor moveWithCells="1">
                  <from>
                    <xdr:col>8</xdr:col>
                    <xdr:colOff>190500</xdr:colOff>
                    <xdr:row>157</xdr:row>
                    <xdr:rowOff>28575</xdr:rowOff>
                  </from>
                  <to>
                    <xdr:col>8</xdr:col>
                    <xdr:colOff>542925</xdr:colOff>
                    <xdr:row>157</xdr:row>
                    <xdr:rowOff>2657475</xdr:rowOff>
                  </to>
                </anchor>
              </controlPr>
            </control>
          </mc:Choice>
        </mc:AlternateContent>
        <mc:AlternateContent xmlns:mc="http://schemas.openxmlformats.org/markup-compatibility/2006">
          <mc:Choice Requires="x14">
            <control shapeId="42727" r:id="rId277" name="Check Box 743">
              <controlPr defaultSize="0" autoFill="0" autoLine="0" autoPict="0">
                <anchor moveWithCells="1">
                  <from>
                    <xdr:col>8</xdr:col>
                    <xdr:colOff>152400</xdr:colOff>
                    <xdr:row>179</xdr:row>
                    <xdr:rowOff>114300</xdr:rowOff>
                  </from>
                  <to>
                    <xdr:col>8</xdr:col>
                    <xdr:colOff>504825</xdr:colOff>
                    <xdr:row>179</xdr:row>
                    <xdr:rowOff>533400</xdr:rowOff>
                  </to>
                </anchor>
              </controlPr>
            </control>
          </mc:Choice>
        </mc:AlternateContent>
        <mc:AlternateContent xmlns:mc="http://schemas.openxmlformats.org/markup-compatibility/2006">
          <mc:Choice Requires="x14">
            <control shapeId="42728" r:id="rId278" name="Check Box 744">
              <controlPr defaultSize="0" autoFill="0" autoLine="0" autoPict="0">
                <anchor moveWithCells="1">
                  <from>
                    <xdr:col>8</xdr:col>
                    <xdr:colOff>152400</xdr:colOff>
                    <xdr:row>180</xdr:row>
                    <xdr:rowOff>123825</xdr:rowOff>
                  </from>
                  <to>
                    <xdr:col>8</xdr:col>
                    <xdr:colOff>504825</xdr:colOff>
                    <xdr:row>180</xdr:row>
                    <xdr:rowOff>476250</xdr:rowOff>
                  </to>
                </anchor>
              </controlPr>
            </control>
          </mc:Choice>
        </mc:AlternateContent>
        <mc:AlternateContent xmlns:mc="http://schemas.openxmlformats.org/markup-compatibility/2006">
          <mc:Choice Requires="x14">
            <control shapeId="42729" r:id="rId279" name="Check Box 745">
              <controlPr defaultSize="0" autoFill="0" autoLine="0" autoPict="0">
                <anchor moveWithCells="1">
                  <from>
                    <xdr:col>8</xdr:col>
                    <xdr:colOff>161925</xdr:colOff>
                    <xdr:row>181</xdr:row>
                    <xdr:rowOff>133350</xdr:rowOff>
                  </from>
                  <to>
                    <xdr:col>8</xdr:col>
                    <xdr:colOff>514350</xdr:colOff>
                    <xdr:row>181</xdr:row>
                    <xdr:rowOff>466725</xdr:rowOff>
                  </to>
                </anchor>
              </controlPr>
            </control>
          </mc:Choice>
        </mc:AlternateContent>
        <mc:AlternateContent xmlns:mc="http://schemas.openxmlformats.org/markup-compatibility/2006">
          <mc:Choice Requires="x14">
            <control shapeId="42730" r:id="rId280" name="Check Box 746">
              <controlPr defaultSize="0" autoFill="0" autoLine="0" autoPict="0">
                <anchor moveWithCells="1">
                  <from>
                    <xdr:col>8</xdr:col>
                    <xdr:colOff>161925</xdr:colOff>
                    <xdr:row>182</xdr:row>
                    <xdr:rowOff>133350</xdr:rowOff>
                  </from>
                  <to>
                    <xdr:col>8</xdr:col>
                    <xdr:colOff>514350</xdr:colOff>
                    <xdr:row>182</xdr:row>
                    <xdr:rowOff>476250</xdr:rowOff>
                  </to>
                </anchor>
              </controlPr>
            </control>
          </mc:Choice>
        </mc:AlternateContent>
        <mc:AlternateContent xmlns:mc="http://schemas.openxmlformats.org/markup-compatibility/2006">
          <mc:Choice Requires="x14">
            <control shapeId="42731" r:id="rId281" name="Check Box 747">
              <controlPr defaultSize="0" autoFill="0" autoLine="0" autoPict="0">
                <anchor moveWithCells="1">
                  <from>
                    <xdr:col>8</xdr:col>
                    <xdr:colOff>161925</xdr:colOff>
                    <xdr:row>183</xdr:row>
                    <xdr:rowOff>133350</xdr:rowOff>
                  </from>
                  <to>
                    <xdr:col>8</xdr:col>
                    <xdr:colOff>514350</xdr:colOff>
                    <xdr:row>183</xdr:row>
                    <xdr:rowOff>485775</xdr:rowOff>
                  </to>
                </anchor>
              </controlPr>
            </control>
          </mc:Choice>
        </mc:AlternateContent>
        <mc:AlternateContent xmlns:mc="http://schemas.openxmlformats.org/markup-compatibility/2006">
          <mc:Choice Requires="x14">
            <control shapeId="42732" r:id="rId282" name="Check Box 748">
              <controlPr defaultSize="0" autoFill="0" autoLine="0" autoPict="0">
                <anchor moveWithCells="1">
                  <from>
                    <xdr:col>8</xdr:col>
                    <xdr:colOff>152400</xdr:colOff>
                    <xdr:row>184</xdr:row>
                    <xdr:rowOff>104775</xdr:rowOff>
                  </from>
                  <to>
                    <xdr:col>8</xdr:col>
                    <xdr:colOff>504825</xdr:colOff>
                    <xdr:row>184</xdr:row>
                    <xdr:rowOff>533400</xdr:rowOff>
                  </to>
                </anchor>
              </controlPr>
            </control>
          </mc:Choice>
        </mc:AlternateContent>
        <mc:AlternateContent xmlns:mc="http://schemas.openxmlformats.org/markup-compatibility/2006">
          <mc:Choice Requires="x14">
            <control shapeId="42733" r:id="rId283" name="Check Box 749">
              <controlPr defaultSize="0" autoFill="0" autoLine="0" autoPict="0">
                <anchor moveWithCells="1">
                  <from>
                    <xdr:col>8</xdr:col>
                    <xdr:colOff>152400</xdr:colOff>
                    <xdr:row>185</xdr:row>
                    <xdr:rowOff>104775</xdr:rowOff>
                  </from>
                  <to>
                    <xdr:col>8</xdr:col>
                    <xdr:colOff>504825</xdr:colOff>
                    <xdr:row>185</xdr:row>
                    <xdr:rowOff>533400</xdr:rowOff>
                  </to>
                </anchor>
              </controlPr>
            </control>
          </mc:Choice>
        </mc:AlternateContent>
        <mc:AlternateContent xmlns:mc="http://schemas.openxmlformats.org/markup-compatibility/2006">
          <mc:Choice Requires="x14">
            <control shapeId="42734" r:id="rId284" name="Check Box 750">
              <controlPr defaultSize="0" autoFill="0" autoLine="0" autoPict="0">
                <anchor moveWithCells="1">
                  <from>
                    <xdr:col>8</xdr:col>
                    <xdr:colOff>152400</xdr:colOff>
                    <xdr:row>186</xdr:row>
                    <xdr:rowOff>104775</xdr:rowOff>
                  </from>
                  <to>
                    <xdr:col>8</xdr:col>
                    <xdr:colOff>504825</xdr:colOff>
                    <xdr:row>186</xdr:row>
                    <xdr:rowOff>533400</xdr:rowOff>
                  </to>
                </anchor>
              </controlPr>
            </control>
          </mc:Choice>
        </mc:AlternateContent>
        <mc:AlternateContent xmlns:mc="http://schemas.openxmlformats.org/markup-compatibility/2006">
          <mc:Choice Requires="x14">
            <control shapeId="42736" r:id="rId285" name="Check Box 752">
              <controlPr defaultSize="0" autoFill="0" autoLine="0" autoPict="0">
                <anchor moveWithCells="1">
                  <from>
                    <xdr:col>8</xdr:col>
                    <xdr:colOff>152400</xdr:colOff>
                    <xdr:row>189</xdr:row>
                    <xdr:rowOff>142875</xdr:rowOff>
                  </from>
                  <to>
                    <xdr:col>8</xdr:col>
                    <xdr:colOff>504825</xdr:colOff>
                    <xdr:row>189</xdr:row>
                    <xdr:rowOff>1333500</xdr:rowOff>
                  </to>
                </anchor>
              </controlPr>
            </control>
          </mc:Choice>
        </mc:AlternateContent>
        <mc:AlternateContent xmlns:mc="http://schemas.openxmlformats.org/markup-compatibility/2006">
          <mc:Choice Requires="x14">
            <control shapeId="42737" r:id="rId286" name="Check Box 753">
              <controlPr defaultSize="0" autoFill="0" autoLine="0" autoPict="0">
                <anchor moveWithCells="1">
                  <from>
                    <xdr:col>8</xdr:col>
                    <xdr:colOff>152400</xdr:colOff>
                    <xdr:row>200</xdr:row>
                    <xdr:rowOff>57150</xdr:rowOff>
                  </from>
                  <to>
                    <xdr:col>8</xdr:col>
                    <xdr:colOff>504825</xdr:colOff>
                    <xdr:row>201</xdr:row>
                    <xdr:rowOff>0</xdr:rowOff>
                  </to>
                </anchor>
              </controlPr>
            </control>
          </mc:Choice>
        </mc:AlternateContent>
        <mc:AlternateContent xmlns:mc="http://schemas.openxmlformats.org/markup-compatibility/2006">
          <mc:Choice Requires="x14">
            <control shapeId="42738" r:id="rId287" name="Check Box 754">
              <controlPr defaultSize="0" autoFill="0" autoLine="0" autoPict="0">
                <anchor moveWithCells="1">
                  <from>
                    <xdr:col>8</xdr:col>
                    <xdr:colOff>152400</xdr:colOff>
                    <xdr:row>201</xdr:row>
                    <xdr:rowOff>104775</xdr:rowOff>
                  </from>
                  <to>
                    <xdr:col>8</xdr:col>
                    <xdr:colOff>504825</xdr:colOff>
                    <xdr:row>201</xdr:row>
                    <xdr:rowOff>514350</xdr:rowOff>
                  </to>
                </anchor>
              </controlPr>
            </control>
          </mc:Choice>
        </mc:AlternateContent>
        <mc:AlternateContent xmlns:mc="http://schemas.openxmlformats.org/markup-compatibility/2006">
          <mc:Choice Requires="x14">
            <control shapeId="42739" r:id="rId288" name="Check Box 755">
              <controlPr defaultSize="0" autoFill="0" autoLine="0" autoPict="0">
                <anchor moveWithCells="1">
                  <from>
                    <xdr:col>8</xdr:col>
                    <xdr:colOff>152400</xdr:colOff>
                    <xdr:row>202</xdr:row>
                    <xdr:rowOff>123825</xdr:rowOff>
                  </from>
                  <to>
                    <xdr:col>8</xdr:col>
                    <xdr:colOff>504825</xdr:colOff>
                    <xdr:row>202</xdr:row>
                    <xdr:rowOff>495300</xdr:rowOff>
                  </to>
                </anchor>
              </controlPr>
            </control>
          </mc:Choice>
        </mc:AlternateContent>
        <mc:AlternateContent xmlns:mc="http://schemas.openxmlformats.org/markup-compatibility/2006">
          <mc:Choice Requires="x14">
            <control shapeId="42740" r:id="rId289" name="Check Box 756">
              <controlPr defaultSize="0" autoFill="0" autoLine="0" autoPict="0">
                <anchor moveWithCells="1">
                  <from>
                    <xdr:col>8</xdr:col>
                    <xdr:colOff>152400</xdr:colOff>
                    <xdr:row>203</xdr:row>
                    <xdr:rowOff>104775</xdr:rowOff>
                  </from>
                  <to>
                    <xdr:col>8</xdr:col>
                    <xdr:colOff>504825</xdr:colOff>
                    <xdr:row>203</xdr:row>
                    <xdr:rowOff>533400</xdr:rowOff>
                  </to>
                </anchor>
              </controlPr>
            </control>
          </mc:Choice>
        </mc:AlternateContent>
        <mc:AlternateContent xmlns:mc="http://schemas.openxmlformats.org/markup-compatibility/2006">
          <mc:Choice Requires="x14">
            <control shapeId="42741" r:id="rId290" name="Check Box 757">
              <controlPr defaultSize="0" autoFill="0" autoLine="0" autoPict="0">
                <anchor moveWithCells="1">
                  <from>
                    <xdr:col>8</xdr:col>
                    <xdr:colOff>152400</xdr:colOff>
                    <xdr:row>204</xdr:row>
                    <xdr:rowOff>104775</xdr:rowOff>
                  </from>
                  <to>
                    <xdr:col>8</xdr:col>
                    <xdr:colOff>504825</xdr:colOff>
                    <xdr:row>204</xdr:row>
                    <xdr:rowOff>533400</xdr:rowOff>
                  </to>
                </anchor>
              </controlPr>
            </control>
          </mc:Choice>
        </mc:AlternateContent>
        <mc:AlternateContent xmlns:mc="http://schemas.openxmlformats.org/markup-compatibility/2006">
          <mc:Choice Requires="x14">
            <control shapeId="42742" r:id="rId291" name="Check Box 758">
              <controlPr defaultSize="0" autoFill="0" autoLine="0" autoPict="0">
                <anchor moveWithCells="1">
                  <from>
                    <xdr:col>8</xdr:col>
                    <xdr:colOff>152400</xdr:colOff>
                    <xdr:row>205</xdr:row>
                    <xdr:rowOff>104775</xdr:rowOff>
                  </from>
                  <to>
                    <xdr:col>8</xdr:col>
                    <xdr:colOff>504825</xdr:colOff>
                    <xdr:row>205</xdr:row>
                    <xdr:rowOff>533400</xdr:rowOff>
                  </to>
                </anchor>
              </controlPr>
            </control>
          </mc:Choice>
        </mc:AlternateContent>
        <mc:AlternateContent xmlns:mc="http://schemas.openxmlformats.org/markup-compatibility/2006">
          <mc:Choice Requires="x14">
            <control shapeId="42743" r:id="rId292" name="Check Box 759">
              <controlPr defaultSize="0" autoFill="0" autoLine="0" autoPict="0">
                <anchor moveWithCells="1">
                  <from>
                    <xdr:col>8</xdr:col>
                    <xdr:colOff>152400</xdr:colOff>
                    <xdr:row>214</xdr:row>
                    <xdr:rowOff>361950</xdr:rowOff>
                  </from>
                  <to>
                    <xdr:col>8</xdr:col>
                    <xdr:colOff>504825</xdr:colOff>
                    <xdr:row>214</xdr:row>
                    <xdr:rowOff>914400</xdr:rowOff>
                  </to>
                </anchor>
              </controlPr>
            </control>
          </mc:Choice>
        </mc:AlternateContent>
        <mc:AlternateContent xmlns:mc="http://schemas.openxmlformats.org/markup-compatibility/2006">
          <mc:Choice Requires="x14">
            <control shapeId="42744" r:id="rId293" name="Check Box 760">
              <controlPr defaultSize="0" autoFill="0" autoLine="0" autoPict="0">
                <anchor moveWithCells="1">
                  <from>
                    <xdr:col>8</xdr:col>
                    <xdr:colOff>200025</xdr:colOff>
                    <xdr:row>234</xdr:row>
                    <xdr:rowOff>66675</xdr:rowOff>
                  </from>
                  <to>
                    <xdr:col>8</xdr:col>
                    <xdr:colOff>552450</xdr:colOff>
                    <xdr:row>234</xdr:row>
                    <xdr:rowOff>533400</xdr:rowOff>
                  </to>
                </anchor>
              </controlPr>
            </control>
          </mc:Choice>
        </mc:AlternateContent>
        <mc:AlternateContent xmlns:mc="http://schemas.openxmlformats.org/markup-compatibility/2006">
          <mc:Choice Requires="x14">
            <control shapeId="42747" r:id="rId294" name="Check Box 763">
              <controlPr defaultSize="0" autoFill="0" autoLine="0" autoPict="0">
                <anchor moveWithCells="1">
                  <from>
                    <xdr:col>8</xdr:col>
                    <xdr:colOff>200025</xdr:colOff>
                    <xdr:row>238</xdr:row>
                    <xdr:rowOff>85725</xdr:rowOff>
                  </from>
                  <to>
                    <xdr:col>8</xdr:col>
                    <xdr:colOff>552450</xdr:colOff>
                    <xdr:row>238</xdr:row>
                    <xdr:rowOff>485775</xdr:rowOff>
                  </to>
                </anchor>
              </controlPr>
            </control>
          </mc:Choice>
        </mc:AlternateContent>
        <mc:AlternateContent xmlns:mc="http://schemas.openxmlformats.org/markup-compatibility/2006">
          <mc:Choice Requires="x14">
            <control shapeId="42748" r:id="rId295" name="Check Box 764">
              <controlPr defaultSize="0" autoFill="0" autoLine="0" autoPict="0">
                <anchor moveWithCells="1">
                  <from>
                    <xdr:col>8</xdr:col>
                    <xdr:colOff>152400</xdr:colOff>
                    <xdr:row>241</xdr:row>
                    <xdr:rowOff>104775</xdr:rowOff>
                  </from>
                  <to>
                    <xdr:col>8</xdr:col>
                    <xdr:colOff>504825</xdr:colOff>
                    <xdr:row>241</xdr:row>
                    <xdr:rowOff>533400</xdr:rowOff>
                  </to>
                </anchor>
              </controlPr>
            </control>
          </mc:Choice>
        </mc:AlternateContent>
        <mc:AlternateContent xmlns:mc="http://schemas.openxmlformats.org/markup-compatibility/2006">
          <mc:Choice Requires="x14">
            <control shapeId="42749" r:id="rId296" name="Check Box 765">
              <controlPr defaultSize="0" autoFill="0" autoLine="0" autoPict="0">
                <anchor moveWithCells="1">
                  <from>
                    <xdr:col>8</xdr:col>
                    <xdr:colOff>152400</xdr:colOff>
                    <xdr:row>246</xdr:row>
                    <xdr:rowOff>104775</xdr:rowOff>
                  </from>
                  <to>
                    <xdr:col>8</xdr:col>
                    <xdr:colOff>504825</xdr:colOff>
                    <xdr:row>246</xdr:row>
                    <xdr:rowOff>504825</xdr:rowOff>
                  </to>
                </anchor>
              </controlPr>
            </control>
          </mc:Choice>
        </mc:AlternateContent>
        <mc:AlternateContent xmlns:mc="http://schemas.openxmlformats.org/markup-compatibility/2006">
          <mc:Choice Requires="x14">
            <control shapeId="42752" r:id="rId297" name="Check Box 768">
              <controlPr defaultSize="0" autoFill="0" autoLine="0" autoPict="0">
                <anchor moveWithCells="1">
                  <from>
                    <xdr:col>8</xdr:col>
                    <xdr:colOff>180975</xdr:colOff>
                    <xdr:row>248</xdr:row>
                    <xdr:rowOff>47625</xdr:rowOff>
                  </from>
                  <to>
                    <xdr:col>8</xdr:col>
                    <xdr:colOff>533400</xdr:colOff>
                    <xdr:row>248</xdr:row>
                    <xdr:rowOff>495300</xdr:rowOff>
                  </to>
                </anchor>
              </controlPr>
            </control>
          </mc:Choice>
        </mc:AlternateContent>
        <mc:AlternateContent xmlns:mc="http://schemas.openxmlformats.org/markup-compatibility/2006">
          <mc:Choice Requires="x14">
            <control shapeId="42753" r:id="rId298" name="Check Box 769">
              <controlPr defaultSize="0" autoFill="0" autoLine="0" autoPict="0">
                <anchor moveWithCells="1">
                  <from>
                    <xdr:col>8</xdr:col>
                    <xdr:colOff>180975</xdr:colOff>
                    <xdr:row>250</xdr:row>
                    <xdr:rowOff>38100</xdr:rowOff>
                  </from>
                  <to>
                    <xdr:col>8</xdr:col>
                    <xdr:colOff>533400</xdr:colOff>
                    <xdr:row>250</xdr:row>
                    <xdr:rowOff>495300</xdr:rowOff>
                  </to>
                </anchor>
              </controlPr>
            </control>
          </mc:Choice>
        </mc:AlternateContent>
        <mc:AlternateContent xmlns:mc="http://schemas.openxmlformats.org/markup-compatibility/2006">
          <mc:Choice Requires="x14">
            <control shapeId="42754" r:id="rId299" name="Check Box 770">
              <controlPr defaultSize="0" autoFill="0" autoLine="0" autoPict="0">
                <anchor moveWithCells="1">
                  <from>
                    <xdr:col>8</xdr:col>
                    <xdr:colOff>171450</xdr:colOff>
                    <xdr:row>252</xdr:row>
                    <xdr:rowOff>209550</xdr:rowOff>
                  </from>
                  <to>
                    <xdr:col>8</xdr:col>
                    <xdr:colOff>523875</xdr:colOff>
                    <xdr:row>252</xdr:row>
                    <xdr:rowOff>619125</xdr:rowOff>
                  </to>
                </anchor>
              </controlPr>
            </control>
          </mc:Choice>
        </mc:AlternateContent>
        <mc:AlternateContent xmlns:mc="http://schemas.openxmlformats.org/markup-compatibility/2006">
          <mc:Choice Requires="x14">
            <control shapeId="42755" r:id="rId300" name="Check Box 771">
              <controlPr defaultSize="0" autoFill="0" autoLine="0" autoPict="0">
                <anchor moveWithCells="1">
                  <from>
                    <xdr:col>8</xdr:col>
                    <xdr:colOff>171450</xdr:colOff>
                    <xdr:row>254</xdr:row>
                    <xdr:rowOff>9525</xdr:rowOff>
                  </from>
                  <to>
                    <xdr:col>8</xdr:col>
                    <xdr:colOff>523875</xdr:colOff>
                    <xdr:row>254</xdr:row>
                    <xdr:rowOff>342900</xdr:rowOff>
                  </to>
                </anchor>
              </controlPr>
            </control>
          </mc:Choice>
        </mc:AlternateContent>
        <mc:AlternateContent xmlns:mc="http://schemas.openxmlformats.org/markup-compatibility/2006">
          <mc:Choice Requires="x14">
            <control shapeId="42757" r:id="rId301" name="Check Box 773">
              <controlPr defaultSize="0" autoFill="0" autoLine="0" autoPict="0">
                <anchor moveWithCells="1">
                  <from>
                    <xdr:col>8</xdr:col>
                    <xdr:colOff>180975</xdr:colOff>
                    <xdr:row>261</xdr:row>
                    <xdr:rowOff>0</xdr:rowOff>
                  </from>
                  <to>
                    <xdr:col>8</xdr:col>
                    <xdr:colOff>533400</xdr:colOff>
                    <xdr:row>261</xdr:row>
                    <xdr:rowOff>400050</xdr:rowOff>
                  </to>
                </anchor>
              </controlPr>
            </control>
          </mc:Choice>
        </mc:AlternateContent>
        <mc:AlternateContent xmlns:mc="http://schemas.openxmlformats.org/markup-compatibility/2006">
          <mc:Choice Requires="x14">
            <control shapeId="42760" r:id="rId302" name="Check Box 776">
              <controlPr defaultSize="0" autoFill="0" autoLine="0" autoPict="0">
                <anchor moveWithCells="1">
                  <from>
                    <xdr:col>8</xdr:col>
                    <xdr:colOff>171450</xdr:colOff>
                    <xdr:row>265</xdr:row>
                    <xdr:rowOff>447675</xdr:rowOff>
                  </from>
                  <to>
                    <xdr:col>8</xdr:col>
                    <xdr:colOff>523875</xdr:colOff>
                    <xdr:row>265</xdr:row>
                    <xdr:rowOff>942975</xdr:rowOff>
                  </to>
                </anchor>
              </controlPr>
            </control>
          </mc:Choice>
        </mc:AlternateContent>
        <mc:AlternateContent xmlns:mc="http://schemas.openxmlformats.org/markup-compatibility/2006">
          <mc:Choice Requires="x14">
            <control shapeId="42761" r:id="rId303" name="Check Box 777">
              <controlPr defaultSize="0" autoFill="0" autoLine="0" autoPict="0">
                <anchor moveWithCells="1">
                  <from>
                    <xdr:col>8</xdr:col>
                    <xdr:colOff>180975</xdr:colOff>
                    <xdr:row>262</xdr:row>
                    <xdr:rowOff>190500</xdr:rowOff>
                  </from>
                  <to>
                    <xdr:col>8</xdr:col>
                    <xdr:colOff>533400</xdr:colOff>
                    <xdr:row>263</xdr:row>
                    <xdr:rowOff>266700</xdr:rowOff>
                  </to>
                </anchor>
              </controlPr>
            </control>
          </mc:Choice>
        </mc:AlternateContent>
        <mc:AlternateContent xmlns:mc="http://schemas.openxmlformats.org/markup-compatibility/2006">
          <mc:Choice Requires="x14">
            <control shapeId="42763" r:id="rId304" name="Check Box 779">
              <controlPr defaultSize="0" autoFill="0" autoLine="0" autoPict="0">
                <anchor moveWithCells="1">
                  <from>
                    <xdr:col>8</xdr:col>
                    <xdr:colOff>180975</xdr:colOff>
                    <xdr:row>273</xdr:row>
                    <xdr:rowOff>514350</xdr:rowOff>
                  </from>
                  <to>
                    <xdr:col>8</xdr:col>
                    <xdr:colOff>533400</xdr:colOff>
                    <xdr:row>273</xdr:row>
                    <xdr:rowOff>895350</xdr:rowOff>
                  </to>
                </anchor>
              </controlPr>
            </control>
          </mc:Choice>
        </mc:AlternateContent>
        <mc:AlternateContent xmlns:mc="http://schemas.openxmlformats.org/markup-compatibility/2006">
          <mc:Choice Requires="x14">
            <control shapeId="42764" r:id="rId305" name="Check Box 780">
              <controlPr defaultSize="0" autoFill="0" autoLine="0" autoPict="0">
                <anchor moveWithCells="1">
                  <from>
                    <xdr:col>8</xdr:col>
                    <xdr:colOff>180975</xdr:colOff>
                    <xdr:row>275</xdr:row>
                    <xdr:rowOff>28575</xdr:rowOff>
                  </from>
                  <to>
                    <xdr:col>8</xdr:col>
                    <xdr:colOff>533400</xdr:colOff>
                    <xdr:row>275</xdr:row>
                    <xdr:rowOff>342900</xdr:rowOff>
                  </to>
                </anchor>
              </controlPr>
            </control>
          </mc:Choice>
        </mc:AlternateContent>
        <mc:AlternateContent xmlns:mc="http://schemas.openxmlformats.org/markup-compatibility/2006">
          <mc:Choice Requires="x14">
            <control shapeId="42765" r:id="rId306" name="Check Box 781">
              <controlPr defaultSize="0" autoFill="0" autoLine="0" autoPict="0">
                <anchor moveWithCells="1">
                  <from>
                    <xdr:col>8</xdr:col>
                    <xdr:colOff>180975</xdr:colOff>
                    <xdr:row>277</xdr:row>
                    <xdr:rowOff>495300</xdr:rowOff>
                  </from>
                  <to>
                    <xdr:col>8</xdr:col>
                    <xdr:colOff>533400</xdr:colOff>
                    <xdr:row>277</xdr:row>
                    <xdr:rowOff>895350</xdr:rowOff>
                  </to>
                </anchor>
              </controlPr>
            </control>
          </mc:Choice>
        </mc:AlternateContent>
        <mc:AlternateContent xmlns:mc="http://schemas.openxmlformats.org/markup-compatibility/2006">
          <mc:Choice Requires="x14">
            <control shapeId="42766" r:id="rId307" name="Check Box 782">
              <controlPr defaultSize="0" autoFill="0" autoLine="0" autoPict="0">
                <anchor moveWithCells="1">
                  <from>
                    <xdr:col>8</xdr:col>
                    <xdr:colOff>180975</xdr:colOff>
                    <xdr:row>279</xdr:row>
                    <xdr:rowOff>28575</xdr:rowOff>
                  </from>
                  <to>
                    <xdr:col>8</xdr:col>
                    <xdr:colOff>533400</xdr:colOff>
                    <xdr:row>279</xdr:row>
                    <xdr:rowOff>381000</xdr:rowOff>
                  </to>
                </anchor>
              </controlPr>
            </control>
          </mc:Choice>
        </mc:AlternateContent>
        <mc:AlternateContent xmlns:mc="http://schemas.openxmlformats.org/markup-compatibility/2006">
          <mc:Choice Requires="x14">
            <control shapeId="42767" r:id="rId308" name="Check Box 783">
              <controlPr defaultSize="0" autoFill="0" autoLine="0" autoPict="0">
                <anchor moveWithCells="1">
                  <from>
                    <xdr:col>8</xdr:col>
                    <xdr:colOff>180975</xdr:colOff>
                    <xdr:row>281</xdr:row>
                    <xdr:rowOff>495300</xdr:rowOff>
                  </from>
                  <to>
                    <xdr:col>8</xdr:col>
                    <xdr:colOff>533400</xdr:colOff>
                    <xdr:row>281</xdr:row>
                    <xdr:rowOff>914400</xdr:rowOff>
                  </to>
                </anchor>
              </controlPr>
            </control>
          </mc:Choice>
        </mc:AlternateContent>
        <mc:AlternateContent xmlns:mc="http://schemas.openxmlformats.org/markup-compatibility/2006">
          <mc:Choice Requires="x14">
            <control shapeId="42768" r:id="rId309" name="Check Box 784">
              <controlPr defaultSize="0" autoFill="0" autoLine="0" autoPict="0">
                <anchor moveWithCells="1">
                  <from>
                    <xdr:col>8</xdr:col>
                    <xdr:colOff>190500</xdr:colOff>
                    <xdr:row>285</xdr:row>
                    <xdr:rowOff>933450</xdr:rowOff>
                  </from>
                  <to>
                    <xdr:col>8</xdr:col>
                    <xdr:colOff>542925</xdr:colOff>
                    <xdr:row>285</xdr:row>
                    <xdr:rowOff>1285875</xdr:rowOff>
                  </to>
                </anchor>
              </controlPr>
            </control>
          </mc:Choice>
        </mc:AlternateContent>
        <mc:AlternateContent xmlns:mc="http://schemas.openxmlformats.org/markup-compatibility/2006">
          <mc:Choice Requires="x14">
            <control shapeId="42769" r:id="rId310" name="Check Box 785">
              <controlPr defaultSize="0" autoFill="0" autoLine="0" autoPict="0">
                <anchor moveWithCells="1">
                  <from>
                    <xdr:col>8</xdr:col>
                    <xdr:colOff>190500</xdr:colOff>
                    <xdr:row>287</xdr:row>
                    <xdr:rowOff>161925</xdr:rowOff>
                  </from>
                  <to>
                    <xdr:col>8</xdr:col>
                    <xdr:colOff>542925</xdr:colOff>
                    <xdr:row>287</xdr:row>
                    <xdr:rowOff>466725</xdr:rowOff>
                  </to>
                </anchor>
              </controlPr>
            </control>
          </mc:Choice>
        </mc:AlternateContent>
        <mc:AlternateContent xmlns:mc="http://schemas.openxmlformats.org/markup-compatibility/2006">
          <mc:Choice Requires="x14">
            <control shapeId="42770" r:id="rId311" name="Check Box 786">
              <controlPr defaultSize="0" autoFill="0" autoLine="0" autoPict="0">
                <anchor moveWithCells="1">
                  <from>
                    <xdr:col>8</xdr:col>
                    <xdr:colOff>190500</xdr:colOff>
                    <xdr:row>289</xdr:row>
                    <xdr:rowOff>485775</xdr:rowOff>
                  </from>
                  <to>
                    <xdr:col>8</xdr:col>
                    <xdr:colOff>542925</xdr:colOff>
                    <xdr:row>289</xdr:row>
                    <xdr:rowOff>847725</xdr:rowOff>
                  </to>
                </anchor>
              </controlPr>
            </control>
          </mc:Choice>
        </mc:AlternateContent>
        <mc:AlternateContent xmlns:mc="http://schemas.openxmlformats.org/markup-compatibility/2006">
          <mc:Choice Requires="x14">
            <control shapeId="42771" r:id="rId312" name="Check Box 787">
              <controlPr defaultSize="0" autoFill="0" autoLine="0" autoPict="0">
                <anchor moveWithCells="1">
                  <from>
                    <xdr:col>8</xdr:col>
                    <xdr:colOff>180975</xdr:colOff>
                    <xdr:row>295</xdr:row>
                    <xdr:rowOff>523875</xdr:rowOff>
                  </from>
                  <to>
                    <xdr:col>8</xdr:col>
                    <xdr:colOff>533400</xdr:colOff>
                    <xdr:row>295</xdr:row>
                    <xdr:rowOff>885825</xdr:rowOff>
                  </to>
                </anchor>
              </controlPr>
            </control>
          </mc:Choice>
        </mc:AlternateContent>
        <mc:AlternateContent xmlns:mc="http://schemas.openxmlformats.org/markup-compatibility/2006">
          <mc:Choice Requires="x14">
            <control shapeId="42772" r:id="rId313" name="Check Box 788">
              <controlPr defaultSize="0" autoFill="0" autoLine="0" autoPict="0">
                <anchor moveWithCells="1">
                  <from>
                    <xdr:col>8</xdr:col>
                    <xdr:colOff>180975</xdr:colOff>
                    <xdr:row>297</xdr:row>
                    <xdr:rowOff>514350</xdr:rowOff>
                  </from>
                  <to>
                    <xdr:col>8</xdr:col>
                    <xdr:colOff>533400</xdr:colOff>
                    <xdr:row>297</xdr:row>
                    <xdr:rowOff>838200</xdr:rowOff>
                  </to>
                </anchor>
              </controlPr>
            </control>
          </mc:Choice>
        </mc:AlternateContent>
        <mc:AlternateContent xmlns:mc="http://schemas.openxmlformats.org/markup-compatibility/2006">
          <mc:Choice Requires="x14">
            <control shapeId="42773" r:id="rId314" name="Check Box 789">
              <controlPr defaultSize="0" autoFill="0" autoLine="0" autoPict="0">
                <anchor moveWithCells="1">
                  <from>
                    <xdr:col>8</xdr:col>
                    <xdr:colOff>190500</xdr:colOff>
                    <xdr:row>298</xdr:row>
                    <xdr:rowOff>152400</xdr:rowOff>
                  </from>
                  <to>
                    <xdr:col>8</xdr:col>
                    <xdr:colOff>542925</xdr:colOff>
                    <xdr:row>299</xdr:row>
                    <xdr:rowOff>285750</xdr:rowOff>
                  </to>
                </anchor>
              </controlPr>
            </control>
          </mc:Choice>
        </mc:AlternateContent>
        <mc:AlternateContent xmlns:mc="http://schemas.openxmlformats.org/markup-compatibility/2006">
          <mc:Choice Requires="x14">
            <control shapeId="42774" r:id="rId315" name="Check Box 790">
              <controlPr defaultSize="0" autoFill="0" autoLine="0" autoPict="0">
                <anchor moveWithCells="1">
                  <from>
                    <xdr:col>8</xdr:col>
                    <xdr:colOff>180975</xdr:colOff>
                    <xdr:row>271</xdr:row>
                    <xdr:rowOff>504825</xdr:rowOff>
                  </from>
                  <to>
                    <xdr:col>8</xdr:col>
                    <xdr:colOff>533400</xdr:colOff>
                    <xdr:row>271</xdr:row>
                    <xdr:rowOff>866775</xdr:rowOff>
                  </to>
                </anchor>
              </controlPr>
            </control>
          </mc:Choice>
        </mc:AlternateContent>
        <mc:AlternateContent xmlns:mc="http://schemas.openxmlformats.org/markup-compatibility/2006">
          <mc:Choice Requires="x14">
            <control shapeId="42775" r:id="rId316" name="Check Box 791">
              <controlPr defaultSize="0" autoFill="0" autoLine="0" autoPict="0">
                <anchor moveWithCells="1">
                  <from>
                    <xdr:col>8</xdr:col>
                    <xdr:colOff>152400</xdr:colOff>
                    <xdr:row>308</xdr:row>
                    <xdr:rowOff>476250</xdr:rowOff>
                  </from>
                  <to>
                    <xdr:col>8</xdr:col>
                    <xdr:colOff>504825</xdr:colOff>
                    <xdr:row>308</xdr:row>
                    <xdr:rowOff>809625</xdr:rowOff>
                  </to>
                </anchor>
              </controlPr>
            </control>
          </mc:Choice>
        </mc:AlternateContent>
        <mc:AlternateContent xmlns:mc="http://schemas.openxmlformats.org/markup-compatibility/2006">
          <mc:Choice Requires="x14">
            <control shapeId="42776" r:id="rId317" name="Check Box 792">
              <controlPr defaultSize="0" autoFill="0" autoLine="0" autoPict="0">
                <anchor moveWithCells="1">
                  <from>
                    <xdr:col>8</xdr:col>
                    <xdr:colOff>161925</xdr:colOff>
                    <xdr:row>315</xdr:row>
                    <xdr:rowOff>476250</xdr:rowOff>
                  </from>
                  <to>
                    <xdr:col>8</xdr:col>
                    <xdr:colOff>514350</xdr:colOff>
                    <xdr:row>315</xdr:row>
                    <xdr:rowOff>819150</xdr:rowOff>
                  </to>
                </anchor>
              </controlPr>
            </control>
          </mc:Choice>
        </mc:AlternateContent>
        <mc:AlternateContent xmlns:mc="http://schemas.openxmlformats.org/markup-compatibility/2006">
          <mc:Choice Requires="x14">
            <control shapeId="42777" r:id="rId318" name="Check Box 793">
              <controlPr defaultSize="0" autoFill="0" autoLine="0" autoPict="0">
                <anchor moveWithCells="1">
                  <from>
                    <xdr:col>8</xdr:col>
                    <xdr:colOff>152400</xdr:colOff>
                    <xdr:row>321</xdr:row>
                    <xdr:rowOff>457200</xdr:rowOff>
                  </from>
                  <to>
                    <xdr:col>8</xdr:col>
                    <xdr:colOff>504825</xdr:colOff>
                    <xdr:row>321</xdr:row>
                    <xdr:rowOff>800100</xdr:rowOff>
                  </to>
                </anchor>
              </controlPr>
            </control>
          </mc:Choice>
        </mc:AlternateContent>
        <mc:AlternateContent xmlns:mc="http://schemas.openxmlformats.org/markup-compatibility/2006">
          <mc:Choice Requires="x14">
            <control shapeId="42778" r:id="rId319" name="Check Box 794">
              <controlPr defaultSize="0" autoFill="0" autoLine="0" autoPict="0">
                <anchor moveWithCells="1">
                  <from>
                    <xdr:col>8</xdr:col>
                    <xdr:colOff>190500</xdr:colOff>
                    <xdr:row>329</xdr:row>
                    <xdr:rowOff>514350</xdr:rowOff>
                  </from>
                  <to>
                    <xdr:col>8</xdr:col>
                    <xdr:colOff>542925</xdr:colOff>
                    <xdr:row>329</xdr:row>
                    <xdr:rowOff>866775</xdr:rowOff>
                  </to>
                </anchor>
              </controlPr>
            </control>
          </mc:Choice>
        </mc:AlternateContent>
        <mc:AlternateContent xmlns:mc="http://schemas.openxmlformats.org/markup-compatibility/2006">
          <mc:Choice Requires="x14">
            <control shapeId="42779" r:id="rId320" name="Check Box 795">
              <controlPr defaultSize="0" autoFill="0" autoLine="0" autoPict="0">
                <anchor moveWithCells="1">
                  <from>
                    <xdr:col>8</xdr:col>
                    <xdr:colOff>190500</xdr:colOff>
                    <xdr:row>322</xdr:row>
                    <xdr:rowOff>142875</xdr:rowOff>
                  </from>
                  <to>
                    <xdr:col>8</xdr:col>
                    <xdr:colOff>542925</xdr:colOff>
                    <xdr:row>323</xdr:row>
                    <xdr:rowOff>276225</xdr:rowOff>
                  </to>
                </anchor>
              </controlPr>
            </control>
          </mc:Choice>
        </mc:AlternateContent>
        <mc:AlternateContent xmlns:mc="http://schemas.openxmlformats.org/markup-compatibility/2006">
          <mc:Choice Requires="x14">
            <control shapeId="42780" r:id="rId321" name="Check Box 796">
              <controlPr defaultSize="0" autoFill="0" autoLine="0" autoPict="0">
                <anchor moveWithCells="1">
                  <from>
                    <xdr:col>8</xdr:col>
                    <xdr:colOff>180975</xdr:colOff>
                    <xdr:row>335</xdr:row>
                    <xdr:rowOff>857250</xdr:rowOff>
                  </from>
                  <to>
                    <xdr:col>8</xdr:col>
                    <xdr:colOff>533400</xdr:colOff>
                    <xdr:row>335</xdr:row>
                    <xdr:rowOff>1200150</xdr:rowOff>
                  </to>
                </anchor>
              </controlPr>
            </control>
          </mc:Choice>
        </mc:AlternateContent>
        <mc:AlternateContent xmlns:mc="http://schemas.openxmlformats.org/markup-compatibility/2006">
          <mc:Choice Requires="x14">
            <control shapeId="42883" r:id="rId322" name="Check Box 899">
              <controlPr defaultSize="0" autoFill="0" autoLine="0" autoPict="0">
                <anchor moveWithCells="1">
                  <from>
                    <xdr:col>9</xdr:col>
                    <xdr:colOff>161925</xdr:colOff>
                    <xdr:row>234</xdr:row>
                    <xdr:rowOff>57150</xdr:rowOff>
                  </from>
                  <to>
                    <xdr:col>9</xdr:col>
                    <xdr:colOff>504825</xdr:colOff>
                    <xdr:row>234</xdr:row>
                    <xdr:rowOff>533400</xdr:rowOff>
                  </to>
                </anchor>
              </controlPr>
            </control>
          </mc:Choice>
        </mc:AlternateContent>
        <mc:AlternateContent xmlns:mc="http://schemas.openxmlformats.org/markup-compatibility/2006">
          <mc:Choice Requires="x14">
            <control shapeId="42884" r:id="rId323" name="Check Box 900">
              <controlPr defaultSize="0" autoFill="0" autoLine="0" autoPict="0">
                <anchor moveWithCells="1">
                  <from>
                    <xdr:col>10</xdr:col>
                    <xdr:colOff>161925</xdr:colOff>
                    <xdr:row>234</xdr:row>
                    <xdr:rowOff>57150</xdr:rowOff>
                  </from>
                  <to>
                    <xdr:col>10</xdr:col>
                    <xdr:colOff>504825</xdr:colOff>
                    <xdr:row>234</xdr:row>
                    <xdr:rowOff>533400</xdr:rowOff>
                  </to>
                </anchor>
              </controlPr>
            </control>
          </mc:Choice>
        </mc:AlternateContent>
        <mc:AlternateContent xmlns:mc="http://schemas.openxmlformats.org/markup-compatibility/2006">
          <mc:Choice Requires="x14">
            <control shapeId="42885" r:id="rId324" name="Check Box 901">
              <controlPr defaultSize="0" autoFill="0" autoLine="0" autoPict="0">
                <anchor moveWithCells="1">
                  <from>
                    <xdr:col>11</xdr:col>
                    <xdr:colOff>161925</xdr:colOff>
                    <xdr:row>234</xdr:row>
                    <xdr:rowOff>57150</xdr:rowOff>
                  </from>
                  <to>
                    <xdr:col>11</xdr:col>
                    <xdr:colOff>504825</xdr:colOff>
                    <xdr:row>234</xdr:row>
                    <xdr:rowOff>533400</xdr:rowOff>
                  </to>
                </anchor>
              </controlPr>
            </control>
          </mc:Choice>
        </mc:AlternateContent>
        <mc:AlternateContent xmlns:mc="http://schemas.openxmlformats.org/markup-compatibility/2006">
          <mc:Choice Requires="x14">
            <control shapeId="3" r:id="rId325" name="Check Box 907">
              <controlPr defaultSize="0" autoFill="0" autoLine="0" autoPict="0">
                <anchor moveWithCells="1">
                  <from>
                    <xdr:col>9</xdr:col>
                    <xdr:colOff>161925</xdr:colOff>
                    <xdr:row>65</xdr:row>
                    <xdr:rowOff>76200</xdr:rowOff>
                  </from>
                  <to>
                    <xdr:col>9</xdr:col>
                    <xdr:colOff>504825</xdr:colOff>
                    <xdr:row>65</xdr:row>
                    <xdr:rowOff>619125</xdr:rowOff>
                  </to>
                </anchor>
              </controlPr>
            </control>
          </mc:Choice>
        </mc:AlternateContent>
        <mc:AlternateContent xmlns:mc="http://schemas.openxmlformats.org/markup-compatibility/2006">
          <mc:Choice Requires="x14">
            <control shapeId="4" r:id="rId326" name="Check Box 908">
              <controlPr defaultSize="0" autoFill="0" autoLine="0" autoPict="0">
                <anchor moveWithCells="1">
                  <from>
                    <xdr:col>10</xdr:col>
                    <xdr:colOff>161925</xdr:colOff>
                    <xdr:row>65</xdr:row>
                    <xdr:rowOff>76200</xdr:rowOff>
                  </from>
                  <to>
                    <xdr:col>10</xdr:col>
                    <xdr:colOff>504825</xdr:colOff>
                    <xdr:row>65</xdr:row>
                    <xdr:rowOff>619125</xdr:rowOff>
                  </to>
                </anchor>
              </controlPr>
            </control>
          </mc:Choice>
        </mc:AlternateContent>
        <mc:AlternateContent xmlns:mc="http://schemas.openxmlformats.org/markup-compatibility/2006">
          <mc:Choice Requires="x14">
            <control shapeId="19" r:id="rId327" name="Check Box 909">
              <controlPr defaultSize="0" autoFill="0" autoLine="0" autoPict="0">
                <anchor moveWithCells="1">
                  <from>
                    <xdr:col>11</xdr:col>
                    <xdr:colOff>161925</xdr:colOff>
                    <xdr:row>65</xdr:row>
                    <xdr:rowOff>76200</xdr:rowOff>
                  </from>
                  <to>
                    <xdr:col>11</xdr:col>
                    <xdr:colOff>504825</xdr:colOff>
                    <xdr:row>65</xdr:row>
                    <xdr:rowOff>619125</xdr:rowOff>
                  </to>
                </anchor>
              </controlPr>
            </control>
          </mc:Choice>
        </mc:AlternateContent>
        <mc:AlternateContent xmlns:mc="http://schemas.openxmlformats.org/markup-compatibility/2006">
          <mc:Choice Requires="x14">
            <control shapeId="848" r:id="rId328" name="Check Box 910">
              <controlPr defaultSize="0" autoFill="0" autoLine="0" autoPict="0">
                <anchor moveWithCells="1">
                  <from>
                    <xdr:col>8</xdr:col>
                    <xdr:colOff>180975</xdr:colOff>
                    <xdr:row>65</xdr:row>
                    <xdr:rowOff>76200</xdr:rowOff>
                  </from>
                  <to>
                    <xdr:col>8</xdr:col>
                    <xdr:colOff>533400</xdr:colOff>
                    <xdr:row>65</xdr:row>
                    <xdr:rowOff>619125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15</vt:i4>
      </vt:variant>
      <vt:variant>
        <vt:lpstr>Nimega vahemikud</vt:lpstr>
      </vt:variant>
      <vt:variant>
        <vt:i4>2</vt:i4>
      </vt:variant>
    </vt:vector>
  </HeadingPairs>
  <TitlesOfParts>
    <vt:vector size="17" baseType="lpstr">
      <vt:lpstr>Noorteseire indik</vt:lpstr>
      <vt:lpstr>0 Tiitelleht</vt:lpstr>
      <vt:lpstr>1 Juhend</vt:lpstr>
      <vt:lpstr>2 Profiili struktuur</vt:lpstr>
      <vt:lpstr>3 SISESTUSVORM</vt:lpstr>
      <vt:lpstr>Leht4</vt:lpstr>
      <vt:lpstr>Leht1</vt:lpstr>
      <vt:lpstr>Leht2</vt:lpstr>
      <vt:lpstr>Leht3</vt:lpstr>
      <vt:lpstr>4 Eesti statistika</vt:lpstr>
      <vt:lpstr>5 Raport_kontekst</vt:lpstr>
      <vt:lpstr>6 Raport_tulemused</vt:lpstr>
      <vt:lpstr>7 Raport_hinnangud</vt:lpstr>
      <vt:lpstr>8 TEGEVUSKAVA</vt:lpstr>
      <vt:lpstr>Leht5</vt:lpstr>
      <vt:lpstr>'3 SISESTUSVORM'!Prindiala</vt:lpstr>
      <vt:lpstr>prioriteet</vt:lpstr>
    </vt:vector>
  </TitlesOfParts>
  <Company>Ernst &amp; Young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Malinovski</dc:creator>
  <cp:lastModifiedBy>Merike Lõhmus</cp:lastModifiedBy>
  <cp:lastPrinted>2016-03-24T06:54:26Z</cp:lastPrinted>
  <dcterms:created xsi:type="dcterms:W3CDTF">2016-01-13T07:32:48Z</dcterms:created>
  <dcterms:modified xsi:type="dcterms:W3CDTF">2020-10-14T10:01:20Z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