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7e46aa7d36b6c0/Töölaud/VH JJ/"/>
    </mc:Choice>
  </mc:AlternateContent>
  <xr:revisionPtr revIDLastSave="49" documentId="13_ncr:1_{1FB9C449-98E3-4696-B8D8-1DD5A8A06164}" xr6:coauthVersionLast="47" xr6:coauthVersionMax="47" xr10:uidLastSave="{A78A9A0B-E742-43AA-B679-D907842EA97B}"/>
  <bookViews>
    <workbookView xWindow="22932" yWindow="-108" windowWidth="30936" windowHeight="16776" xr2:uid="{719C67F3-4660-4343-AB00-6C4BB8001AA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2" l="1"/>
  <c r="F35" i="2"/>
  <c r="F36" i="2"/>
  <c r="F37" i="2"/>
  <c r="F38" i="2"/>
  <c r="F39" i="2"/>
  <c r="F40" i="2"/>
  <c r="F41" i="2"/>
  <c r="F42" i="2"/>
  <c r="F43" i="2"/>
  <c r="F44" i="2"/>
  <c r="F33" i="2"/>
  <c r="G50" i="1"/>
  <c r="F47" i="1"/>
  <c r="G47" i="1" s="1"/>
  <c r="F48" i="1"/>
  <c r="G48" i="1" s="1"/>
  <c r="F49" i="1"/>
  <c r="G49" i="1" s="1"/>
  <c r="F50" i="1"/>
  <c r="F51" i="1"/>
  <c r="G51" i="1" s="1"/>
  <c r="F46" i="1"/>
  <c r="G46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9" i="1"/>
  <c r="G9" i="1" s="1"/>
  <c r="B10" i="2"/>
  <c r="C10" i="2"/>
  <c r="D10" i="2"/>
  <c r="F10" i="2" s="1"/>
  <c r="G10" i="2" s="1"/>
  <c r="B11" i="2"/>
  <c r="C11" i="2"/>
  <c r="D11" i="2"/>
  <c r="F11" i="2" s="1"/>
  <c r="G11" i="2" s="1"/>
  <c r="B12" i="2"/>
  <c r="C12" i="2"/>
  <c r="D12" i="2"/>
  <c r="F12" i="2" s="1"/>
  <c r="G12" i="2" s="1"/>
  <c r="B13" i="2"/>
  <c r="C13" i="2"/>
  <c r="D13" i="2"/>
  <c r="F13" i="2" s="1"/>
  <c r="G13" i="2" s="1"/>
  <c r="B14" i="2"/>
  <c r="C14" i="2"/>
  <c r="D14" i="2"/>
  <c r="F14" i="2" s="1"/>
  <c r="G14" i="2" s="1"/>
  <c r="B15" i="2"/>
  <c r="C15" i="2"/>
  <c r="D15" i="2"/>
  <c r="F15" i="2" s="1"/>
  <c r="G15" i="2" s="1"/>
  <c r="B16" i="2"/>
  <c r="C16" i="2"/>
  <c r="D16" i="2"/>
  <c r="F16" i="2" s="1"/>
  <c r="G16" i="2" s="1"/>
  <c r="B17" i="2"/>
  <c r="C17" i="2"/>
  <c r="D17" i="2"/>
  <c r="F17" i="2" s="1"/>
  <c r="G17" i="2" s="1"/>
  <c r="B18" i="2"/>
  <c r="C18" i="2"/>
  <c r="D18" i="2"/>
  <c r="F18" i="2" s="1"/>
  <c r="G18" i="2" s="1"/>
  <c r="B19" i="2"/>
  <c r="C19" i="2"/>
  <c r="D19" i="2"/>
  <c r="F19" i="2" s="1"/>
  <c r="G19" i="2" s="1"/>
  <c r="B20" i="2"/>
  <c r="C20" i="2"/>
  <c r="D20" i="2"/>
  <c r="F20" i="2" s="1"/>
  <c r="G20" i="2" s="1"/>
  <c r="B21" i="2"/>
  <c r="C21" i="2"/>
  <c r="D21" i="2"/>
  <c r="F21" i="2" s="1"/>
  <c r="G21" i="2" s="1"/>
  <c r="B22" i="2"/>
  <c r="C22" i="2"/>
  <c r="D22" i="2"/>
  <c r="F22" i="2" s="1"/>
  <c r="G22" i="2" s="1"/>
  <c r="B23" i="2"/>
  <c r="C23" i="2"/>
  <c r="D23" i="2"/>
  <c r="F23" i="2" s="1"/>
  <c r="G23" i="2" s="1"/>
  <c r="B24" i="2"/>
  <c r="C24" i="2"/>
  <c r="D24" i="2"/>
  <c r="F24" i="2" s="1"/>
  <c r="G24" i="2" s="1"/>
  <c r="B25" i="2"/>
  <c r="C25" i="2"/>
  <c r="D25" i="2"/>
  <c r="F25" i="2" s="1"/>
  <c r="G25" i="2" s="1"/>
  <c r="B26" i="2"/>
  <c r="C26" i="2"/>
  <c r="D26" i="2"/>
  <c r="F26" i="2" s="1"/>
  <c r="G26" i="2" s="1"/>
  <c r="B27" i="2"/>
  <c r="C27" i="2"/>
  <c r="D27" i="2"/>
  <c r="F27" i="2" s="1"/>
  <c r="G27" i="2" s="1"/>
  <c r="B28" i="2"/>
  <c r="C28" i="2"/>
  <c r="D28" i="2"/>
  <c r="F28" i="2" s="1"/>
  <c r="G28" i="2" s="1"/>
  <c r="B29" i="2"/>
  <c r="C29" i="2"/>
  <c r="D29" i="2"/>
  <c r="F29" i="2" s="1"/>
  <c r="G29" i="2" s="1"/>
  <c r="B30" i="2"/>
  <c r="C30" i="2"/>
  <c r="D30" i="2"/>
  <c r="F30" i="2" s="1"/>
  <c r="G30" i="2" s="1"/>
  <c r="B31" i="2"/>
  <c r="C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E45" i="2"/>
  <c r="G52" i="1" l="1"/>
  <c r="F52" i="1"/>
  <c r="F45" i="2"/>
  <c r="G42" i="1"/>
  <c r="G54" i="1" s="1"/>
  <c r="F42" i="1"/>
  <c r="G31" i="2"/>
  <c r="F48" i="2" s="1"/>
  <c r="F31" i="2"/>
  <c r="E48" i="2" l="1"/>
  <c r="E50" i="2" s="1"/>
  <c r="F50" i="2"/>
  <c r="F54" i="1"/>
</calcChain>
</file>

<file path=xl/sharedStrings.xml><?xml version="1.0" encoding="utf-8"?>
<sst xmlns="http://schemas.openxmlformats.org/spreadsheetml/2006/main" count="118" uniqueCount="109">
  <si>
    <t>Metallid</t>
  </si>
  <si>
    <t>20 01 40</t>
  </si>
  <si>
    <t xml:space="preserve">Ohtlikke aineid sisaldavad pesuained </t>
  </si>
  <si>
    <t>20 01 29*</t>
  </si>
  <si>
    <t>Sortimata ravimikogumid</t>
  </si>
  <si>
    <t>20 01 98*</t>
  </si>
  <si>
    <t>Õlifiltrid</t>
  </si>
  <si>
    <t>16 01 07*</t>
  </si>
  <si>
    <t>Muud mootori-, käigukasti- ja määrdeõlid</t>
  </si>
  <si>
    <t>13 02 08*</t>
  </si>
  <si>
    <t>Jäätmed, mida peab nakkuse vältimiseks koguma ja kõrvaldama erinõuete kohaselt</t>
  </si>
  <si>
    <t xml:space="preserve">18 01 03*  </t>
  </si>
  <si>
    <t>Ohtlikke aineid sisaldavad värvid, trükivärvid, liimid ja vaigud</t>
  </si>
  <si>
    <t>20 01 27*</t>
  </si>
  <si>
    <t>Ohtlikest ainetest koosnevad või neid sisaldavad kemikaalid</t>
  </si>
  <si>
    <t>18 01 06*</t>
  </si>
  <si>
    <t>Luminestsentslambid ja muud elavhõbedat sisaldavad jäätmed</t>
  </si>
  <si>
    <t>20 01 21*</t>
  </si>
  <si>
    <t>Pliiakud</t>
  </si>
  <si>
    <t>16 06 01*</t>
  </si>
  <si>
    <t xml:space="preserve">Koodinumbritega 16 06 01, 16 06 02 ja 16 06 03 nimetatud patareid ja akud ning sortimata patarei- ja akukogumid, mille hulgas on selliseid patareisid või akusid </t>
  </si>
  <si>
    <t>20 01 33*</t>
  </si>
  <si>
    <t>Ohtlikke osi sisaldavad kasutuselt kõrvaldatud elektri- ja elektroonikaseadmed, mida ei ole nimetatud koodinumbritega 20 01 21* ja 20 01 23*</t>
  </si>
  <si>
    <t>20 01 35*</t>
  </si>
  <si>
    <t>Klorofluorosüsivesinikke sisaldavad kasutuselt kõrvaldatud seadmed</t>
  </si>
  <si>
    <t>20 01 23*</t>
  </si>
  <si>
    <t>Ohtlike ainetega saastunud absorbendid, puhastuskaltsud, filtermaterjalid (sh nimistus mujal nimetamata õlifiltrid) ja kaitseriietus</t>
  </si>
  <si>
    <t>15 02 02*</t>
  </si>
  <si>
    <t>Ohtlikke aineid sisaldavad või nendega saastunud pakendid</t>
  </si>
  <si>
    <t>15 01 10*</t>
  </si>
  <si>
    <t>Õli ja rasv, mida ei ole nimetatud 20 01 25</t>
  </si>
  <si>
    <t>20 01 26*</t>
  </si>
  <si>
    <t>Lahustid</t>
  </si>
  <si>
    <t>20 01 13*</t>
  </si>
  <si>
    <t>Muud kütused (sh kütusesegud)</t>
  </si>
  <si>
    <t>13 07 03*</t>
  </si>
  <si>
    <t>Ohtlikke aineid sisaldavad antifriisid</t>
  </si>
  <si>
    <t>16 01 14*</t>
  </si>
  <si>
    <t>Pestitsiidid</t>
  </si>
  <si>
    <t>20 01 19*</t>
  </si>
  <si>
    <t>Happed</t>
  </si>
  <si>
    <t>20 01 14*</t>
  </si>
  <si>
    <t>Õli sisaldavad jäätmed</t>
  </si>
  <si>
    <t>16 07 08*</t>
  </si>
  <si>
    <t>17 02 01</t>
  </si>
  <si>
    <t>Suurjäätmed</t>
  </si>
  <si>
    <t>20 03 07</t>
  </si>
  <si>
    <t>Klaas</t>
  </si>
  <si>
    <t>17 02 02</t>
  </si>
  <si>
    <t>Plastid</t>
  </si>
  <si>
    <t>20 01 39</t>
  </si>
  <si>
    <t>Kasutuselt kõrvaldatud seadmed, mida ei ole nimetatud koodinumbritega 16 02 09 kuni 16 02 13</t>
  </si>
  <si>
    <t>16 02 14</t>
  </si>
  <si>
    <t>Bituumenitaolised segud, mida ei ole nimetatud koodinumbriga 17 03 01</t>
  </si>
  <si>
    <t>17 03 02</t>
  </si>
  <si>
    <t>Pidurivedelikud</t>
  </si>
  <si>
    <t>16 01 13*</t>
  </si>
  <si>
    <t>Ohtlikke aineid sisaldavad trükivärvijäätmed</t>
  </si>
  <si>
    <t>08 03 12*</t>
  </si>
  <si>
    <t xml:space="preserve">Biolagunevad jäätmed </t>
  </si>
  <si>
    <t>20 02 01</t>
  </si>
  <si>
    <t>Rõivad</t>
  </si>
  <si>
    <t>20 01 10</t>
  </si>
  <si>
    <t>Vanarehvid</t>
  </si>
  <si>
    <t>16 01 03 01</t>
  </si>
  <si>
    <t>Lisa 3</t>
  </si>
  <si>
    <t>Hankija nimi: Tapa Vallavalitsus</t>
  </si>
  <si>
    <r>
      <t xml:space="preserve">Riigihanke nimetus: </t>
    </r>
    <r>
      <rPr>
        <sz val="11"/>
        <color indexed="8"/>
        <rFont val="Times New Roman"/>
        <family val="1"/>
        <charset val="186"/>
      </rPr>
      <t>Tamsalu jäätmejaamast jäätmete äravedu ja käitlemine, 254040</t>
    </r>
  </si>
  <si>
    <t>PAKKUMUSE MAKSUMUS</t>
  </si>
  <si>
    <t>JÄÄTMETE VEDU JA KÄITLEMINE 01.01.2023-31.12.2025</t>
  </si>
  <si>
    <t>Jäätmete liigid</t>
  </si>
  <si>
    <t>Jäätmekood</t>
  </si>
  <si>
    <t xml:space="preserve">Eeldatav kogus, t/aastas </t>
  </si>
  <si>
    <t>Jäätmete käitlemise ühikhind euro/t</t>
  </si>
  <si>
    <t xml:space="preserve">Aastane maksumus km-ta </t>
  </si>
  <si>
    <t>Aastane maksumus km-ga</t>
  </si>
  <si>
    <t>KONTEINERITE RENT</t>
  </si>
  <si>
    <t>tk</t>
  </si>
  <si>
    <t xml:space="preserve"> Renditasu ühes kuus ilma km-ta</t>
  </si>
  <si>
    <t>Renditasu ühes kuus km-ga</t>
  </si>
  <si>
    <t>Rendi maksumus aastas kokku</t>
  </si>
  <si>
    <t>ilma km-ta</t>
  </si>
  <si>
    <t>km-ga</t>
  </si>
  <si>
    <t>Aastane maksumus kokku</t>
  </si>
  <si>
    <t>Hankeperioodi (36 kuud) maksumus kokku</t>
  </si>
  <si>
    <t>(allkirjastatud digitaalselt)</t>
  </si>
  <si>
    <t>Hankija: Türi Haldus</t>
  </si>
  <si>
    <t>PAKKUMUSE MAKSUMUSE VORM</t>
  </si>
  <si>
    <t>jäätmekood</t>
  </si>
  <si>
    <t>Käitlemise ühikuhind eur/tonn</t>
  </si>
  <si>
    <t>Jäätmeliik</t>
  </si>
  <si>
    <t>Käitluskulu koos transpordiga kokku</t>
  </si>
  <si>
    <t>eur/tk</t>
  </si>
  <si>
    <t>tasu kuus km-ta</t>
  </si>
  <si>
    <t>tasu kuus km-ga</t>
  </si>
  <si>
    <t>20 03 01</t>
  </si>
  <si>
    <t>Metallid, 17m3, lahtine</t>
  </si>
  <si>
    <t>Biolagunevad jäätmed, 17m3, lahtine</t>
  </si>
  <si>
    <t>Biolagunevad jäätmed, 20m3, kirst</t>
  </si>
  <si>
    <t>Suurjäätmed,30m3, tent</t>
  </si>
  <si>
    <t>Puit (mööbel), 30m3, lahtine</t>
  </si>
  <si>
    <t>Vanarehvid, 30m3, lahtine</t>
  </si>
  <si>
    <t>Töödeldud puit</t>
  </si>
  <si>
    <t>Rendi maksumus kalendrikuus kokku</t>
  </si>
  <si>
    <t>Kogu teenuse kalendrikuu maksumus</t>
  </si>
  <si>
    <t>Kuu maksumus km-ta</t>
  </si>
  <si>
    <t>Kuu maksumus km-ga</t>
  </si>
  <si>
    <r>
      <rPr>
        <b/>
        <sz val="11"/>
        <color theme="1"/>
        <rFont val="Aptos Narrow"/>
        <family val="2"/>
        <scheme val="minor"/>
      </rPr>
      <t>Eeldatav</t>
    </r>
    <r>
      <rPr>
        <sz val="11"/>
        <color theme="1"/>
        <rFont val="Aptos Narrow"/>
        <family val="2"/>
        <scheme val="minor"/>
      </rPr>
      <t xml:space="preserve"> kogus         t/kuus</t>
    </r>
  </si>
  <si>
    <t>Väikehange "Türi jäätmejaamas tekkivate jäätmete käitlemine"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</si>
</sst>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Aptos Narrow"/>
      <family val="2"/>
      <charset val="186"/>
      <scheme val="minor"/>
    </font>
    <font>
      <sz val="10"/>
      <name val="Times New Roman"/>
      <family val="1"/>
      <charset val="186"/>
    </font>
    <font>
      <sz val="10"/>
      <name val="Times New Roman"/>
      <family val="1"/>
      <charset val="1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i/>
      <sz val="1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164" fontId="1" fillId="0" borderId="1" xfId="0" applyNumberFormat="1" applyFon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6" fillId="0" borderId="10" xfId="0" applyFont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9" fillId="0" borderId="10" xfId="0" applyFont="1" applyBorder="1" applyAlignment="1">
      <alignment wrapText="1"/>
    </xf>
    <xf numFmtId="2" fontId="10" fillId="0" borderId="1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6" fillId="0" borderId="1" xfId="0" applyFont="1" applyBorder="1"/>
    <xf numFmtId="3" fontId="8" fillId="0" borderId="0" xfId="0" applyNumberFormat="1" applyFont="1" applyAlignment="1">
      <alignment horizontal="center" vertical="top" wrapText="1"/>
    </xf>
    <xf numFmtId="0" fontId="6" fillId="0" borderId="12" xfId="0" applyFont="1" applyBorder="1" applyAlignment="1">
      <alignment wrapText="1"/>
    </xf>
    <xf numFmtId="0" fontId="6" fillId="0" borderId="13" xfId="0" applyFont="1" applyBorder="1"/>
    <xf numFmtId="0" fontId="10" fillId="0" borderId="13" xfId="0" applyFont="1" applyBorder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8" fillId="5" borderId="15" xfId="0" applyNumberFormat="1" applyFont="1" applyFill="1" applyBorder="1" applyAlignment="1">
      <alignment horizontal="center" vertical="top" wrapText="1"/>
    </xf>
    <xf numFmtId="0" fontId="10" fillId="0" borderId="1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3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right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right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0" fillId="0" borderId="1" xfId="0" applyBorder="1"/>
    <xf numFmtId="49" fontId="1" fillId="0" borderId="22" xfId="0" applyNumberFormat="1" applyFont="1" applyBorder="1" applyAlignment="1" applyProtection="1">
      <alignment horizontal="center"/>
      <protection locked="0"/>
    </xf>
    <xf numFmtId="0" fontId="0" fillId="9" borderId="1" xfId="0" applyFill="1" applyBorder="1"/>
    <xf numFmtId="0" fontId="0" fillId="12" borderId="1" xfId="0" applyFill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0" fillId="0" borderId="9" xfId="0" applyBorder="1"/>
    <xf numFmtId="0" fontId="0" fillId="0" borderId="1" xfId="0" applyBorder="1" applyAlignment="1">
      <alignment wrapText="1"/>
    </xf>
    <xf numFmtId="164" fontId="16" fillId="0" borderId="1" xfId="0" applyNumberFormat="1" applyFont="1" applyBorder="1" applyAlignment="1" applyProtection="1">
      <alignment horizontal="center"/>
      <protection locked="0"/>
    </xf>
    <xf numFmtId="2" fontId="0" fillId="10" borderId="1" xfId="0" applyNumberFormat="1" applyFill="1" applyBorder="1"/>
    <xf numFmtId="2" fontId="0" fillId="11" borderId="1" xfId="0" applyNumberFormat="1" applyFill="1" applyBorder="1"/>
    <xf numFmtId="2" fontId="14" fillId="10" borderId="26" xfId="0" applyNumberFormat="1" applyFont="1" applyFill="1" applyBorder="1"/>
    <xf numFmtId="2" fontId="14" fillId="11" borderId="5" xfId="0" applyNumberFormat="1" applyFont="1" applyFill="1" applyBorder="1"/>
    <xf numFmtId="2" fontId="0" fillId="13" borderId="9" xfId="0" applyNumberFormat="1" applyFill="1" applyBorder="1"/>
    <xf numFmtId="2" fontId="0" fillId="14" borderId="9" xfId="0" applyNumberFormat="1" applyFill="1" applyBorder="1"/>
    <xf numFmtId="2" fontId="15" fillId="13" borderId="26" xfId="0" applyNumberFormat="1" applyFont="1" applyFill="1" applyBorder="1"/>
    <xf numFmtId="2" fontId="15" fillId="14" borderId="14" xfId="0" applyNumberFormat="1" applyFont="1" applyFill="1" applyBorder="1"/>
    <xf numFmtId="2" fontId="13" fillId="6" borderId="26" xfId="0" applyNumberFormat="1" applyFont="1" applyFill="1" applyBorder="1"/>
    <xf numFmtId="2" fontId="13" fillId="8" borderId="5" xfId="0" applyNumberFormat="1" applyFont="1" applyFill="1" applyBorder="1"/>
    <xf numFmtId="2" fontId="6" fillId="5" borderId="20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8" fillId="4" borderId="15" xfId="0" applyNumberFormat="1" applyFont="1" applyFill="1" applyBorder="1" applyAlignment="1">
      <alignment horizontal="center" vertical="center" wrapText="1"/>
    </xf>
    <xf numFmtId="2" fontId="8" fillId="5" borderId="15" xfId="0" applyNumberFormat="1" applyFont="1" applyFill="1" applyBorder="1" applyAlignment="1">
      <alignment horizontal="center" vertical="center" wrapText="1"/>
    </xf>
    <xf numFmtId="2" fontId="8" fillId="3" borderId="2" xfId="0" applyNumberFormat="1" applyFont="1" applyFill="1" applyBorder="1" applyAlignment="1">
      <alignment horizontal="center" vertical="center" wrapText="1"/>
    </xf>
    <xf numFmtId="2" fontId="8" fillId="3" borderId="15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top" wrapText="1"/>
    </xf>
    <xf numFmtId="2" fontId="8" fillId="6" borderId="15" xfId="0" applyNumberFormat="1" applyFont="1" applyFill="1" applyBorder="1" applyAlignment="1">
      <alignment horizontal="center" vertical="top" wrapText="1"/>
    </xf>
    <xf numFmtId="2" fontId="8" fillId="6" borderId="14" xfId="0" applyNumberFormat="1" applyFont="1" applyFill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3" fontId="8" fillId="0" borderId="14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 vertical="top" wrapText="1"/>
    </xf>
    <xf numFmtId="0" fontId="8" fillId="7" borderId="14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14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F2403-6B79-4353-B6D0-29B86D6CC7CB}">
  <dimension ref="B2:G54"/>
  <sheetViews>
    <sheetView tabSelected="1" workbookViewId="0">
      <selection activeCell="H3" sqref="H3"/>
    </sheetView>
  </sheetViews>
  <sheetFormatPr defaultRowHeight="14.5" x14ac:dyDescent="0.35"/>
  <cols>
    <col min="2" max="2" width="123.54296875" bestFit="1" customWidth="1"/>
    <col min="3" max="3" width="12.1796875" customWidth="1"/>
    <col min="5" max="5" width="9.453125" customWidth="1"/>
    <col min="6" max="6" width="9.54296875" customWidth="1"/>
    <col min="7" max="7" width="9.453125" customWidth="1"/>
  </cols>
  <sheetData>
    <row r="2" spans="2:7" x14ac:dyDescent="0.35">
      <c r="B2" t="s">
        <v>86</v>
      </c>
      <c r="F2" t="s">
        <v>65</v>
      </c>
    </row>
    <row r="3" spans="2:7" x14ac:dyDescent="0.35">
      <c r="B3" t="s">
        <v>108</v>
      </c>
    </row>
    <row r="5" spans="2:7" x14ac:dyDescent="0.35">
      <c r="B5" t="s">
        <v>87</v>
      </c>
    </row>
    <row r="8" spans="2:7" ht="43.5" x14ac:dyDescent="0.35">
      <c r="B8" s="77" t="s">
        <v>90</v>
      </c>
      <c r="C8" s="78" t="s">
        <v>71</v>
      </c>
      <c r="D8" s="78" t="s">
        <v>107</v>
      </c>
      <c r="E8" s="78" t="s">
        <v>89</v>
      </c>
      <c r="F8" s="78" t="s">
        <v>105</v>
      </c>
      <c r="G8" s="78" t="s">
        <v>106</v>
      </c>
    </row>
    <row r="9" spans="2:7" x14ac:dyDescent="0.35">
      <c r="B9" s="4" t="s">
        <v>0</v>
      </c>
      <c r="C9" s="7" t="s">
        <v>1</v>
      </c>
      <c r="D9" s="1">
        <v>1</v>
      </c>
      <c r="E9" s="75"/>
      <c r="F9" s="82">
        <f>D9*E9</f>
        <v>0</v>
      </c>
      <c r="G9" s="83">
        <f>F9*1.22</f>
        <v>0</v>
      </c>
    </row>
    <row r="10" spans="2:7" x14ac:dyDescent="0.35">
      <c r="B10" s="4" t="s">
        <v>2</v>
      </c>
      <c r="C10" s="7" t="s">
        <v>3</v>
      </c>
      <c r="D10" s="1">
        <v>0.05</v>
      </c>
      <c r="E10" s="75"/>
      <c r="F10" s="82">
        <f t="shared" ref="F10:F41" si="0">D10*E10</f>
        <v>0</v>
      </c>
      <c r="G10" s="83">
        <f t="shared" ref="G10:G41" si="1">F10*1.22</f>
        <v>0</v>
      </c>
    </row>
    <row r="11" spans="2:7" x14ac:dyDescent="0.35">
      <c r="B11" s="4" t="s">
        <v>4</v>
      </c>
      <c r="C11" s="7" t="s">
        <v>5</v>
      </c>
      <c r="D11" s="1">
        <v>0.04</v>
      </c>
      <c r="E11" s="75"/>
      <c r="F11" s="82">
        <f t="shared" si="0"/>
        <v>0</v>
      </c>
      <c r="G11" s="83">
        <f t="shared" si="1"/>
        <v>0</v>
      </c>
    </row>
    <row r="12" spans="2:7" x14ac:dyDescent="0.35">
      <c r="B12" s="4" t="s">
        <v>6</v>
      </c>
      <c r="C12" s="7" t="s">
        <v>7</v>
      </c>
      <c r="D12" s="1">
        <v>5.0000000000000001E-3</v>
      </c>
      <c r="E12" s="75"/>
      <c r="F12" s="82">
        <f t="shared" si="0"/>
        <v>0</v>
      </c>
      <c r="G12" s="83">
        <f t="shared" si="1"/>
        <v>0</v>
      </c>
    </row>
    <row r="13" spans="2:7" x14ac:dyDescent="0.35">
      <c r="B13" s="4" t="s">
        <v>8</v>
      </c>
      <c r="C13" s="7" t="s">
        <v>9</v>
      </c>
      <c r="D13" s="1">
        <v>0.4</v>
      </c>
      <c r="E13" s="75"/>
      <c r="F13" s="82">
        <f t="shared" si="0"/>
        <v>0</v>
      </c>
      <c r="G13" s="83">
        <f t="shared" si="1"/>
        <v>0</v>
      </c>
    </row>
    <row r="14" spans="2:7" x14ac:dyDescent="0.35">
      <c r="B14" s="4" t="s">
        <v>10</v>
      </c>
      <c r="C14" s="4" t="s">
        <v>11</v>
      </c>
      <c r="D14" s="1">
        <v>6.0000000000000001E-3</v>
      </c>
      <c r="E14" s="75"/>
      <c r="F14" s="82">
        <f t="shared" si="0"/>
        <v>0</v>
      </c>
      <c r="G14" s="83">
        <f t="shared" si="1"/>
        <v>0</v>
      </c>
    </row>
    <row r="15" spans="2:7" x14ac:dyDescent="0.35">
      <c r="B15" s="4" t="s">
        <v>12</v>
      </c>
      <c r="C15" s="4" t="s">
        <v>13</v>
      </c>
      <c r="D15" s="1">
        <v>1.3</v>
      </c>
      <c r="E15" s="75"/>
      <c r="F15" s="82">
        <f t="shared" si="0"/>
        <v>0</v>
      </c>
      <c r="G15" s="83">
        <f t="shared" si="1"/>
        <v>0</v>
      </c>
    </row>
    <row r="16" spans="2:7" x14ac:dyDescent="0.35">
      <c r="B16" s="4" t="s">
        <v>14</v>
      </c>
      <c r="C16" s="4" t="s">
        <v>15</v>
      </c>
      <c r="D16" s="1">
        <v>0.05</v>
      </c>
      <c r="E16" s="75"/>
      <c r="F16" s="82">
        <f t="shared" si="0"/>
        <v>0</v>
      </c>
      <c r="G16" s="83">
        <f t="shared" si="1"/>
        <v>0</v>
      </c>
    </row>
    <row r="17" spans="2:7" x14ac:dyDescent="0.35">
      <c r="B17" s="7" t="s">
        <v>16</v>
      </c>
      <c r="C17" s="7" t="s">
        <v>17</v>
      </c>
      <c r="D17" s="2">
        <v>0.05</v>
      </c>
      <c r="E17" s="75"/>
      <c r="F17" s="82">
        <f t="shared" si="0"/>
        <v>0</v>
      </c>
      <c r="G17" s="83">
        <f t="shared" si="1"/>
        <v>0</v>
      </c>
    </row>
    <row r="18" spans="2:7" x14ac:dyDescent="0.35">
      <c r="B18" s="4" t="s">
        <v>18</v>
      </c>
      <c r="C18" s="4" t="s">
        <v>19</v>
      </c>
      <c r="D18" s="2">
        <v>0.05</v>
      </c>
      <c r="E18" s="75"/>
      <c r="F18" s="82">
        <f t="shared" si="0"/>
        <v>0</v>
      </c>
      <c r="G18" s="83">
        <f t="shared" si="1"/>
        <v>0</v>
      </c>
    </row>
    <row r="19" spans="2:7" x14ac:dyDescent="0.35">
      <c r="B19" s="4" t="s">
        <v>20</v>
      </c>
      <c r="C19" s="7" t="s">
        <v>21</v>
      </c>
      <c r="D19" s="1">
        <v>0.57600000000000018</v>
      </c>
      <c r="E19" s="75"/>
      <c r="F19" s="82">
        <f t="shared" si="0"/>
        <v>0</v>
      </c>
      <c r="G19" s="83">
        <f t="shared" si="1"/>
        <v>0</v>
      </c>
    </row>
    <row r="20" spans="2:7" x14ac:dyDescent="0.35">
      <c r="B20" s="4" t="s">
        <v>22</v>
      </c>
      <c r="C20" s="4" t="s">
        <v>23</v>
      </c>
      <c r="D20" s="1">
        <v>4</v>
      </c>
      <c r="E20" s="75"/>
      <c r="F20" s="82">
        <f t="shared" si="0"/>
        <v>0</v>
      </c>
      <c r="G20" s="83">
        <f t="shared" si="1"/>
        <v>0</v>
      </c>
    </row>
    <row r="21" spans="2:7" x14ac:dyDescent="0.35">
      <c r="B21" s="4" t="s">
        <v>24</v>
      </c>
      <c r="C21" s="7" t="s">
        <v>25</v>
      </c>
      <c r="D21" s="1">
        <v>4</v>
      </c>
      <c r="E21" s="75"/>
      <c r="F21" s="82">
        <f t="shared" si="0"/>
        <v>0</v>
      </c>
      <c r="G21" s="83">
        <f t="shared" si="1"/>
        <v>0</v>
      </c>
    </row>
    <row r="22" spans="2:7" x14ac:dyDescent="0.35">
      <c r="B22" s="4" t="s">
        <v>26</v>
      </c>
      <c r="C22" s="3" t="s">
        <v>27</v>
      </c>
      <c r="D22" s="1">
        <v>1E-3</v>
      </c>
      <c r="E22" s="75"/>
      <c r="F22" s="82">
        <f t="shared" si="0"/>
        <v>0</v>
      </c>
      <c r="G22" s="83">
        <f t="shared" si="1"/>
        <v>0</v>
      </c>
    </row>
    <row r="23" spans="2:7" x14ac:dyDescent="0.35">
      <c r="B23" s="4" t="s">
        <v>28</v>
      </c>
      <c r="C23" s="4" t="s">
        <v>29</v>
      </c>
      <c r="D23" s="1">
        <v>0.4</v>
      </c>
      <c r="E23" s="75"/>
      <c r="F23" s="82">
        <f t="shared" si="0"/>
        <v>0</v>
      </c>
      <c r="G23" s="83">
        <f t="shared" si="1"/>
        <v>0</v>
      </c>
    </row>
    <row r="24" spans="2:7" x14ac:dyDescent="0.35">
      <c r="B24" s="4" t="s">
        <v>30</v>
      </c>
      <c r="C24" s="4" t="s">
        <v>31</v>
      </c>
      <c r="D24" s="1">
        <v>0.02</v>
      </c>
      <c r="E24" s="75"/>
      <c r="F24" s="82">
        <f t="shared" si="0"/>
        <v>0</v>
      </c>
      <c r="G24" s="83">
        <f t="shared" si="1"/>
        <v>0</v>
      </c>
    </row>
    <row r="25" spans="2:7" x14ac:dyDescent="0.35">
      <c r="B25" s="4" t="s">
        <v>32</v>
      </c>
      <c r="C25" s="4" t="s">
        <v>33</v>
      </c>
      <c r="D25" s="1">
        <v>5.0000000000000001E-3</v>
      </c>
      <c r="E25" s="75"/>
      <c r="F25" s="82">
        <f t="shared" si="0"/>
        <v>0</v>
      </c>
      <c r="G25" s="83">
        <f t="shared" si="1"/>
        <v>0</v>
      </c>
    </row>
    <row r="26" spans="2:7" x14ac:dyDescent="0.35">
      <c r="B26" s="4" t="s">
        <v>34</v>
      </c>
      <c r="C26" s="4" t="s">
        <v>35</v>
      </c>
      <c r="D26" s="1">
        <v>6.0000000000000001E-3</v>
      </c>
      <c r="E26" s="75"/>
      <c r="F26" s="82">
        <f t="shared" si="0"/>
        <v>0</v>
      </c>
      <c r="G26" s="83">
        <f t="shared" si="1"/>
        <v>0</v>
      </c>
    </row>
    <row r="27" spans="2:7" x14ac:dyDescent="0.35">
      <c r="B27" s="4" t="s">
        <v>36</v>
      </c>
      <c r="C27" s="4" t="s">
        <v>37</v>
      </c>
      <c r="D27" s="1">
        <v>0.03</v>
      </c>
      <c r="E27" s="75"/>
      <c r="F27" s="82">
        <f t="shared" si="0"/>
        <v>0</v>
      </c>
      <c r="G27" s="83">
        <f t="shared" si="1"/>
        <v>0</v>
      </c>
    </row>
    <row r="28" spans="2:7" x14ac:dyDescent="0.35">
      <c r="B28" s="4" t="s">
        <v>38</v>
      </c>
      <c r="C28" s="4" t="s">
        <v>39</v>
      </c>
      <c r="D28" s="1">
        <v>0.02</v>
      </c>
      <c r="E28" s="75"/>
      <c r="F28" s="82">
        <f t="shared" si="0"/>
        <v>0</v>
      </c>
      <c r="G28" s="83">
        <f t="shared" si="1"/>
        <v>0</v>
      </c>
    </row>
    <row r="29" spans="2:7" x14ac:dyDescent="0.35">
      <c r="B29" s="4" t="s">
        <v>40</v>
      </c>
      <c r="C29" s="5" t="s">
        <v>41</v>
      </c>
      <c r="D29" s="2">
        <v>6.0000000000000001E-3</v>
      </c>
      <c r="E29" s="75"/>
      <c r="F29" s="82">
        <f t="shared" si="0"/>
        <v>0</v>
      </c>
      <c r="G29" s="83">
        <f t="shared" si="1"/>
        <v>0</v>
      </c>
    </row>
    <row r="30" spans="2:7" x14ac:dyDescent="0.35">
      <c r="B30" s="4" t="s">
        <v>42</v>
      </c>
      <c r="C30" s="5" t="s">
        <v>43</v>
      </c>
      <c r="D30" s="2">
        <v>3.0000000000000001E-3</v>
      </c>
      <c r="E30" s="75"/>
      <c r="F30" s="82">
        <f t="shared" si="0"/>
        <v>0</v>
      </c>
      <c r="G30" s="83">
        <f t="shared" si="1"/>
        <v>0</v>
      </c>
    </row>
    <row r="31" spans="2:7" x14ac:dyDescent="0.35">
      <c r="B31" s="4" t="s">
        <v>102</v>
      </c>
      <c r="C31" s="4" t="s">
        <v>44</v>
      </c>
      <c r="D31" s="81">
        <v>20</v>
      </c>
      <c r="E31" s="75"/>
      <c r="F31" s="82">
        <f t="shared" si="0"/>
        <v>0</v>
      </c>
      <c r="G31" s="83">
        <f t="shared" si="1"/>
        <v>0</v>
      </c>
    </row>
    <row r="32" spans="2:7" x14ac:dyDescent="0.35">
      <c r="B32" s="4" t="s">
        <v>45</v>
      </c>
      <c r="C32" s="5" t="s">
        <v>46</v>
      </c>
      <c r="D32" s="2">
        <v>9</v>
      </c>
      <c r="E32" s="75"/>
      <c r="F32" s="82">
        <f t="shared" si="0"/>
        <v>0</v>
      </c>
      <c r="G32" s="83">
        <f t="shared" si="1"/>
        <v>0</v>
      </c>
    </row>
    <row r="33" spans="2:7" x14ac:dyDescent="0.35">
      <c r="B33" s="4" t="s">
        <v>47</v>
      </c>
      <c r="C33" s="5" t="s">
        <v>48</v>
      </c>
      <c r="D33" s="2">
        <v>3</v>
      </c>
      <c r="E33" s="75"/>
      <c r="F33" s="82">
        <f t="shared" si="0"/>
        <v>0</v>
      </c>
      <c r="G33" s="83">
        <f t="shared" si="1"/>
        <v>0</v>
      </c>
    </row>
    <row r="34" spans="2:7" x14ac:dyDescent="0.35">
      <c r="B34" s="4" t="s">
        <v>49</v>
      </c>
      <c r="C34" s="6" t="s">
        <v>50</v>
      </c>
      <c r="D34" s="1">
        <v>0.4</v>
      </c>
      <c r="E34" s="75"/>
      <c r="F34" s="82">
        <f t="shared" si="0"/>
        <v>0</v>
      </c>
      <c r="G34" s="83">
        <f t="shared" si="1"/>
        <v>0</v>
      </c>
    </row>
    <row r="35" spans="2:7" x14ac:dyDescent="0.35">
      <c r="B35" s="4" t="s">
        <v>51</v>
      </c>
      <c r="C35" s="6" t="s">
        <v>52</v>
      </c>
      <c r="D35" s="1">
        <v>5.0000000000000001E-3</v>
      </c>
      <c r="E35" s="75"/>
      <c r="F35" s="82">
        <f t="shared" si="0"/>
        <v>0</v>
      </c>
      <c r="G35" s="83">
        <f t="shared" si="1"/>
        <v>0</v>
      </c>
    </row>
    <row r="36" spans="2:7" x14ac:dyDescent="0.35">
      <c r="B36" s="4" t="s">
        <v>53</v>
      </c>
      <c r="C36" s="6" t="s">
        <v>54</v>
      </c>
      <c r="D36" s="2">
        <v>2E-3</v>
      </c>
      <c r="E36" s="75"/>
      <c r="F36" s="82">
        <f t="shared" si="0"/>
        <v>0</v>
      </c>
      <c r="G36" s="83">
        <f t="shared" si="1"/>
        <v>0</v>
      </c>
    </row>
    <row r="37" spans="2:7" x14ac:dyDescent="0.35">
      <c r="B37" s="4" t="s">
        <v>55</v>
      </c>
      <c r="C37" s="6" t="s">
        <v>56</v>
      </c>
      <c r="D37" s="1">
        <v>1E-3</v>
      </c>
      <c r="E37" s="75"/>
      <c r="F37" s="82">
        <f t="shared" si="0"/>
        <v>0</v>
      </c>
      <c r="G37" s="83">
        <f t="shared" si="1"/>
        <v>0</v>
      </c>
    </row>
    <row r="38" spans="2:7" x14ac:dyDescent="0.35">
      <c r="B38" s="4" t="s">
        <v>57</v>
      </c>
      <c r="C38" s="6" t="s">
        <v>58</v>
      </c>
      <c r="D38" s="1">
        <v>3.0000000000000001E-3</v>
      </c>
      <c r="E38" s="75"/>
      <c r="F38" s="82">
        <f t="shared" si="0"/>
        <v>0</v>
      </c>
      <c r="G38" s="83">
        <f t="shared" si="1"/>
        <v>0</v>
      </c>
    </row>
    <row r="39" spans="2:7" x14ac:dyDescent="0.35">
      <c r="B39" s="4" t="s">
        <v>59</v>
      </c>
      <c r="C39" s="6" t="s">
        <v>60</v>
      </c>
      <c r="D39" s="81">
        <v>20</v>
      </c>
      <c r="E39" s="75"/>
      <c r="F39" s="82">
        <f t="shared" si="0"/>
        <v>0</v>
      </c>
      <c r="G39" s="83">
        <f t="shared" si="1"/>
        <v>0</v>
      </c>
    </row>
    <row r="40" spans="2:7" x14ac:dyDescent="0.35">
      <c r="B40" s="4" t="s">
        <v>61</v>
      </c>
      <c r="C40" s="6" t="s">
        <v>62</v>
      </c>
      <c r="D40" s="1">
        <v>0.7</v>
      </c>
      <c r="E40" s="75"/>
      <c r="F40" s="82">
        <f t="shared" si="0"/>
        <v>0</v>
      </c>
      <c r="G40" s="83">
        <f t="shared" si="1"/>
        <v>0</v>
      </c>
    </row>
    <row r="41" spans="2:7" ht="15" thickBot="1" x14ac:dyDescent="0.4">
      <c r="B41" s="4" t="s">
        <v>63</v>
      </c>
      <c r="C41" s="6" t="s">
        <v>64</v>
      </c>
      <c r="D41" s="1">
        <v>4</v>
      </c>
      <c r="E41" s="75"/>
      <c r="F41" s="82">
        <f t="shared" si="0"/>
        <v>0</v>
      </c>
      <c r="G41" s="83">
        <f t="shared" si="1"/>
        <v>0</v>
      </c>
    </row>
    <row r="42" spans="2:7" ht="15" thickBot="1" x14ac:dyDescent="0.4">
      <c r="C42" s="74" t="s">
        <v>91</v>
      </c>
      <c r="F42" s="84">
        <f>SUM(F9:F41)</f>
        <v>0</v>
      </c>
      <c r="G42" s="85">
        <f>SUM(G9:G41)</f>
        <v>0</v>
      </c>
    </row>
    <row r="45" spans="2:7" ht="29" x14ac:dyDescent="0.35">
      <c r="B45" s="73" t="s">
        <v>76</v>
      </c>
      <c r="C45" s="73" t="s">
        <v>88</v>
      </c>
      <c r="D45" s="73" t="s">
        <v>77</v>
      </c>
      <c r="E45" s="73" t="s">
        <v>92</v>
      </c>
      <c r="F45" s="80" t="s">
        <v>93</v>
      </c>
      <c r="G45" s="80" t="s">
        <v>94</v>
      </c>
    </row>
    <row r="46" spans="2:7" x14ac:dyDescent="0.35">
      <c r="B46" s="79" t="s">
        <v>96</v>
      </c>
      <c r="C46" s="79" t="s">
        <v>1</v>
      </c>
      <c r="D46" s="79">
        <v>1</v>
      </c>
      <c r="E46" s="76"/>
      <c r="F46" s="86">
        <f>D46*E46</f>
        <v>0</v>
      </c>
      <c r="G46" s="87">
        <f>F46*1.22</f>
        <v>0</v>
      </c>
    </row>
    <row r="47" spans="2:7" x14ac:dyDescent="0.35">
      <c r="B47" s="73" t="s">
        <v>97</v>
      </c>
      <c r="C47" s="73" t="s">
        <v>60</v>
      </c>
      <c r="D47" s="73">
        <v>1</v>
      </c>
      <c r="E47" s="76"/>
      <c r="F47" s="86">
        <f t="shared" ref="F47:F51" si="2">D47*E47</f>
        <v>0</v>
      </c>
      <c r="G47" s="87">
        <f t="shared" ref="G47:G51" si="3">F47*1.22</f>
        <v>0</v>
      </c>
    </row>
    <row r="48" spans="2:7" x14ac:dyDescent="0.35">
      <c r="B48" s="73" t="s">
        <v>98</v>
      </c>
      <c r="C48" s="73" t="s">
        <v>60</v>
      </c>
      <c r="D48" s="73">
        <v>1</v>
      </c>
      <c r="E48" s="76"/>
      <c r="F48" s="86">
        <f t="shared" si="2"/>
        <v>0</v>
      </c>
      <c r="G48" s="87">
        <f t="shared" si="3"/>
        <v>0</v>
      </c>
    </row>
    <row r="49" spans="2:7" x14ac:dyDescent="0.35">
      <c r="B49" s="73" t="s">
        <v>99</v>
      </c>
      <c r="C49" s="73" t="s">
        <v>95</v>
      </c>
      <c r="D49" s="73">
        <v>2</v>
      </c>
      <c r="E49" s="76"/>
      <c r="F49" s="86">
        <f t="shared" si="2"/>
        <v>0</v>
      </c>
      <c r="G49" s="87">
        <f t="shared" si="3"/>
        <v>0</v>
      </c>
    </row>
    <row r="50" spans="2:7" x14ac:dyDescent="0.35">
      <c r="B50" s="73" t="s">
        <v>100</v>
      </c>
      <c r="C50" s="73" t="s">
        <v>44</v>
      </c>
      <c r="D50" s="73">
        <v>1</v>
      </c>
      <c r="E50" s="76"/>
      <c r="F50" s="86">
        <f t="shared" si="2"/>
        <v>0</v>
      </c>
      <c r="G50" s="87">
        <f t="shared" si="3"/>
        <v>0</v>
      </c>
    </row>
    <row r="51" spans="2:7" ht="15" thickBot="1" x14ac:dyDescent="0.4">
      <c r="B51" s="73" t="s">
        <v>101</v>
      </c>
      <c r="C51" s="73" t="s">
        <v>64</v>
      </c>
      <c r="D51" s="73">
        <v>1</v>
      </c>
      <c r="E51" s="76"/>
      <c r="F51" s="86">
        <f t="shared" si="2"/>
        <v>0</v>
      </c>
      <c r="G51" s="87">
        <f t="shared" si="3"/>
        <v>0</v>
      </c>
    </row>
    <row r="52" spans="2:7" ht="15" thickBot="1" x14ac:dyDescent="0.4">
      <c r="C52" t="s">
        <v>103</v>
      </c>
      <c r="F52" s="88">
        <f>SUM(F46:F51)</f>
        <v>0</v>
      </c>
      <c r="G52" s="89">
        <f>SUM(G46:G51)</f>
        <v>0</v>
      </c>
    </row>
    <row r="53" spans="2:7" ht="15" thickBot="1" x14ac:dyDescent="0.4">
      <c r="F53" t="s">
        <v>81</v>
      </c>
      <c r="G53" t="s">
        <v>82</v>
      </c>
    </row>
    <row r="54" spans="2:7" ht="15" thickBot="1" x14ac:dyDescent="0.4">
      <c r="C54" t="s">
        <v>104</v>
      </c>
      <c r="F54" s="90">
        <f>F42+F52</f>
        <v>0</v>
      </c>
      <c r="G54" s="91">
        <f>G42+G52</f>
        <v>0</v>
      </c>
    </row>
  </sheetData>
  <pageMargins left="0.7" right="0.7" top="0.75" bottom="0.75" header="0.3" footer="0.3"/>
  <ignoredErrors>
    <ignoredError sqref="C46:C50 C39:C40 C31:C36 C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A9EB9-4879-4F0B-9CF1-86BB58ECC635}">
  <dimension ref="B2:I60"/>
  <sheetViews>
    <sheetView topLeftCell="A24" workbookViewId="0">
      <selection activeCell="H43" sqref="H43"/>
    </sheetView>
  </sheetViews>
  <sheetFormatPr defaultRowHeight="14.5" x14ac:dyDescent="0.35"/>
  <cols>
    <col min="2" max="2" width="55.453125" bestFit="1" customWidth="1"/>
    <col min="5" max="5" width="10.1796875" customWidth="1"/>
    <col min="6" max="6" width="10.54296875" customWidth="1"/>
  </cols>
  <sheetData>
    <row r="2" spans="2:9" ht="15.5" x14ac:dyDescent="0.35">
      <c r="B2" s="8"/>
      <c r="C2" s="9"/>
      <c r="D2" s="10"/>
      <c r="E2" s="9"/>
      <c r="F2" s="10"/>
      <c r="G2" s="10" t="s">
        <v>65</v>
      </c>
      <c r="H2" s="10"/>
      <c r="I2" s="9"/>
    </row>
    <row r="3" spans="2:9" x14ac:dyDescent="0.35">
      <c r="B3" s="104" t="s">
        <v>66</v>
      </c>
      <c r="C3" s="104"/>
      <c r="D3" s="104"/>
      <c r="E3" s="104"/>
      <c r="F3" s="104"/>
      <c r="G3" s="104"/>
      <c r="H3" s="104"/>
      <c r="I3" s="104"/>
    </row>
    <row r="4" spans="2:9" x14ac:dyDescent="0.35">
      <c r="B4" s="104" t="s">
        <v>67</v>
      </c>
      <c r="C4" s="104"/>
      <c r="D4" s="104"/>
      <c r="E4" s="105"/>
      <c r="F4" s="105"/>
      <c r="G4" s="12"/>
      <c r="H4" s="12"/>
      <c r="I4" s="11"/>
    </row>
    <row r="5" spans="2:9" x14ac:dyDescent="0.35">
      <c r="B5" s="105"/>
      <c r="C5" s="105"/>
      <c r="D5" s="105"/>
      <c r="E5" s="105"/>
      <c r="F5" s="11"/>
      <c r="G5" s="11"/>
      <c r="H5" s="11"/>
      <c r="I5" s="11"/>
    </row>
    <row r="6" spans="2:9" x14ac:dyDescent="0.35">
      <c r="B6" s="13" t="s">
        <v>68</v>
      </c>
      <c r="C6" s="14"/>
      <c r="D6" s="14"/>
      <c r="E6" s="14"/>
      <c r="F6" s="14"/>
      <c r="G6" s="14"/>
      <c r="H6" s="14"/>
      <c r="I6" s="14"/>
    </row>
    <row r="7" spans="2:9" ht="15" thickBot="1" x14ac:dyDescent="0.4">
      <c r="B7" s="15"/>
      <c r="C7" s="16"/>
      <c r="D7" s="16"/>
      <c r="E7" s="16"/>
      <c r="F7" s="16"/>
      <c r="G7" s="16"/>
      <c r="H7" s="16"/>
      <c r="I7" s="16"/>
    </row>
    <row r="8" spans="2:9" ht="15" thickBot="1" x14ac:dyDescent="0.4">
      <c r="B8" s="17" t="s">
        <v>69</v>
      </c>
      <c r="C8" s="18"/>
      <c r="D8" s="18"/>
      <c r="E8" s="19"/>
      <c r="F8" s="18"/>
      <c r="G8" s="20"/>
      <c r="H8" s="21"/>
      <c r="I8" s="21"/>
    </row>
    <row r="9" spans="2:9" ht="75" x14ac:dyDescent="0.35">
      <c r="B9" s="22" t="s">
        <v>70</v>
      </c>
      <c r="C9" s="23" t="s">
        <v>71</v>
      </c>
      <c r="D9" s="24" t="s">
        <v>72</v>
      </c>
      <c r="E9" s="25" t="s">
        <v>73</v>
      </c>
      <c r="F9" s="26" t="s">
        <v>74</v>
      </c>
      <c r="G9" s="27" t="s">
        <v>75</v>
      </c>
      <c r="H9" s="21"/>
      <c r="I9" s="28"/>
    </row>
    <row r="10" spans="2:9" x14ac:dyDescent="0.35">
      <c r="B10" s="29" t="str">
        <f>Sheet1!B9</f>
        <v>Metallid</v>
      </c>
      <c r="C10" s="30" t="str">
        <f>Sheet1!C9</f>
        <v>20 01 40</v>
      </c>
      <c r="D10" s="31">
        <f>Sheet1!D9</f>
        <v>1</v>
      </c>
      <c r="E10" s="98"/>
      <c r="F10" s="32">
        <f>D10*E10</f>
        <v>0</v>
      </c>
      <c r="G10" s="33">
        <f>F10*1.22</f>
        <v>0</v>
      </c>
      <c r="H10" s="21"/>
      <c r="I10" s="21"/>
    </row>
    <row r="11" spans="2:9" x14ac:dyDescent="0.35">
      <c r="B11" s="29" t="str">
        <f>Sheet1!B10</f>
        <v xml:space="preserve">Ohtlikke aineid sisaldavad pesuained </v>
      </c>
      <c r="C11" s="30" t="str">
        <f>Sheet1!C10</f>
        <v>20 01 29*</v>
      </c>
      <c r="D11" s="31">
        <f>Sheet1!D10</f>
        <v>0.05</v>
      </c>
      <c r="E11" s="98"/>
      <c r="F11" s="32">
        <f>D11*E11</f>
        <v>0</v>
      </c>
      <c r="G11" s="33">
        <f t="shared" ref="G11:G30" si="0">F11*1.22</f>
        <v>0</v>
      </c>
      <c r="H11" s="21"/>
      <c r="I11" s="21"/>
    </row>
    <row r="12" spans="2:9" x14ac:dyDescent="0.35">
      <c r="B12" s="29" t="str">
        <f>Sheet1!B11</f>
        <v>Sortimata ravimikogumid</v>
      </c>
      <c r="C12" s="30" t="str">
        <f>Sheet1!C11</f>
        <v>20 01 98*</v>
      </c>
      <c r="D12" s="34">
        <f>Sheet1!D11</f>
        <v>0.04</v>
      </c>
      <c r="E12" s="98"/>
      <c r="F12" s="32">
        <f t="shared" ref="F12:F30" si="1">D12*E12</f>
        <v>0</v>
      </c>
      <c r="G12" s="33">
        <f t="shared" si="0"/>
        <v>0</v>
      </c>
      <c r="H12" s="21"/>
      <c r="I12" s="21"/>
    </row>
    <row r="13" spans="2:9" x14ac:dyDescent="0.35">
      <c r="B13" s="35" t="str">
        <f>Sheet1!B12</f>
        <v>Õlifiltrid</v>
      </c>
      <c r="C13" s="30" t="str">
        <f>Sheet1!C12</f>
        <v>16 01 07*</v>
      </c>
      <c r="D13" s="36">
        <f>Sheet1!D12</f>
        <v>5.0000000000000001E-3</v>
      </c>
      <c r="E13" s="98"/>
      <c r="F13" s="32">
        <f t="shared" si="1"/>
        <v>0</v>
      </c>
      <c r="G13" s="33">
        <f t="shared" si="0"/>
        <v>0</v>
      </c>
      <c r="H13" s="21"/>
      <c r="I13" s="21"/>
    </row>
    <row r="14" spans="2:9" x14ac:dyDescent="0.35">
      <c r="B14" s="35" t="str">
        <f>Sheet1!B13</f>
        <v>Muud mootori-, käigukasti- ja määrdeõlid</v>
      </c>
      <c r="C14" s="30" t="str">
        <f>Sheet1!C13</f>
        <v>13 02 08*</v>
      </c>
      <c r="D14" s="37">
        <f>Sheet1!D13</f>
        <v>0.4</v>
      </c>
      <c r="E14" s="98"/>
      <c r="F14" s="32">
        <f t="shared" si="1"/>
        <v>0</v>
      </c>
      <c r="G14" s="33">
        <f t="shared" si="0"/>
        <v>0</v>
      </c>
      <c r="H14" s="21"/>
      <c r="I14" s="21"/>
    </row>
    <row r="15" spans="2:9" ht="28.5" x14ac:dyDescent="0.35">
      <c r="B15" s="35" t="str">
        <f>Sheet1!B14</f>
        <v>Jäätmed, mida peab nakkuse vältimiseks koguma ja kõrvaldama erinõuete kohaselt</v>
      </c>
      <c r="C15" s="30" t="str">
        <f>Sheet1!C14</f>
        <v xml:space="preserve">18 01 03*  </v>
      </c>
      <c r="D15" s="37">
        <f>Sheet1!D14</f>
        <v>6.0000000000000001E-3</v>
      </c>
      <c r="E15" s="98"/>
      <c r="F15" s="32">
        <f t="shared" si="1"/>
        <v>0</v>
      </c>
      <c r="G15" s="33">
        <f t="shared" si="0"/>
        <v>0</v>
      </c>
      <c r="H15" s="21"/>
      <c r="I15" s="21"/>
    </row>
    <row r="16" spans="2:9" x14ac:dyDescent="0.35">
      <c r="B16" s="35" t="str">
        <f>Sheet1!B15</f>
        <v>Ohtlikke aineid sisaldavad värvid, trükivärvid, liimid ja vaigud</v>
      </c>
      <c r="C16" s="30" t="str">
        <f>Sheet1!C15</f>
        <v>20 01 27*</v>
      </c>
      <c r="D16" s="37">
        <f>Sheet1!D15</f>
        <v>1.3</v>
      </c>
      <c r="E16" s="98"/>
      <c r="F16" s="32">
        <f t="shared" si="1"/>
        <v>0</v>
      </c>
      <c r="G16" s="33">
        <f t="shared" si="0"/>
        <v>0</v>
      </c>
      <c r="H16" s="21"/>
      <c r="I16" s="21"/>
    </row>
    <row r="17" spans="2:9" x14ac:dyDescent="0.35">
      <c r="B17" s="35" t="str">
        <f>Sheet1!B16</f>
        <v>Ohtlikest ainetest koosnevad või neid sisaldavad kemikaalid</v>
      </c>
      <c r="C17" s="30" t="str">
        <f>Sheet1!C16</f>
        <v>18 01 06*</v>
      </c>
      <c r="D17" s="34">
        <f>Sheet1!D16</f>
        <v>0.05</v>
      </c>
      <c r="E17" s="98"/>
      <c r="F17" s="32">
        <f t="shared" si="1"/>
        <v>0</v>
      </c>
      <c r="G17" s="33">
        <f t="shared" si="0"/>
        <v>0</v>
      </c>
      <c r="H17" s="21"/>
      <c r="I17" s="21"/>
    </row>
    <row r="18" spans="2:9" x14ac:dyDescent="0.35">
      <c r="B18" s="35" t="str">
        <f>Sheet1!B17</f>
        <v>Luminestsentslambid ja muud elavhõbedat sisaldavad jäätmed</v>
      </c>
      <c r="C18" s="30" t="str">
        <f>Sheet1!C17</f>
        <v>20 01 21*</v>
      </c>
      <c r="D18" s="38">
        <f>Sheet1!D17</f>
        <v>0.05</v>
      </c>
      <c r="E18" s="98"/>
      <c r="F18" s="32">
        <f t="shared" si="1"/>
        <v>0</v>
      </c>
      <c r="G18" s="33">
        <f t="shared" si="0"/>
        <v>0</v>
      </c>
      <c r="H18" s="21"/>
      <c r="I18" s="21"/>
    </row>
    <row r="19" spans="2:9" x14ac:dyDescent="0.35">
      <c r="B19" s="35" t="str">
        <f>Sheet1!B18</f>
        <v>Pliiakud</v>
      </c>
      <c r="C19" s="30" t="str">
        <f>Sheet1!C18</f>
        <v>16 06 01*</v>
      </c>
      <c r="D19" s="39">
        <f>Sheet1!D18</f>
        <v>0.05</v>
      </c>
      <c r="E19" s="98"/>
      <c r="F19" s="32">
        <f t="shared" si="1"/>
        <v>0</v>
      </c>
      <c r="G19" s="33">
        <f t="shared" si="0"/>
        <v>0</v>
      </c>
      <c r="H19" s="21"/>
      <c r="I19" s="21"/>
    </row>
    <row r="20" spans="2:9" ht="42.5" x14ac:dyDescent="0.35">
      <c r="B20" s="35" t="str">
        <f>Sheet1!B19</f>
        <v xml:space="preserve">Koodinumbritega 16 06 01, 16 06 02 ja 16 06 03 nimetatud patareid ja akud ning sortimata patarei- ja akukogumid, mille hulgas on selliseid patareisid või akusid </v>
      </c>
      <c r="C20" s="30" t="str">
        <f>Sheet1!C19</f>
        <v>20 01 33*</v>
      </c>
      <c r="D20" s="38">
        <f>Sheet1!D19</f>
        <v>0.57600000000000018</v>
      </c>
      <c r="E20" s="98"/>
      <c r="F20" s="32">
        <f t="shared" si="1"/>
        <v>0</v>
      </c>
      <c r="G20" s="33">
        <f t="shared" si="0"/>
        <v>0</v>
      </c>
      <c r="H20" s="21"/>
      <c r="I20" s="21"/>
    </row>
    <row r="21" spans="2:9" ht="42.5" x14ac:dyDescent="0.35">
      <c r="B21" s="35" t="str">
        <f>Sheet1!B20</f>
        <v>Ohtlikke osi sisaldavad kasutuselt kõrvaldatud elektri- ja elektroonikaseadmed, mida ei ole nimetatud koodinumbritega 20 01 21* ja 20 01 23*</v>
      </c>
      <c r="C21" s="30" t="str">
        <f>Sheet1!C20</f>
        <v>20 01 35*</v>
      </c>
      <c r="D21" s="38">
        <f>Sheet1!D20</f>
        <v>4</v>
      </c>
      <c r="E21" s="98"/>
      <c r="F21" s="32">
        <f t="shared" si="1"/>
        <v>0</v>
      </c>
      <c r="G21" s="33">
        <f t="shared" si="0"/>
        <v>0</v>
      </c>
      <c r="H21" s="21"/>
      <c r="I21" s="21"/>
    </row>
    <row r="22" spans="2:9" ht="28.5" x14ac:dyDescent="0.35">
      <c r="B22" s="35" t="str">
        <f>Sheet1!B21</f>
        <v>Klorofluorosüsivesinikke sisaldavad kasutuselt kõrvaldatud seadmed</v>
      </c>
      <c r="C22" s="30" t="str">
        <f>Sheet1!C21</f>
        <v>20 01 23*</v>
      </c>
      <c r="D22" s="39">
        <f>Sheet1!D21</f>
        <v>4</v>
      </c>
      <c r="E22" s="98"/>
      <c r="F22" s="32">
        <f t="shared" si="1"/>
        <v>0</v>
      </c>
      <c r="G22" s="33">
        <f t="shared" si="0"/>
        <v>0</v>
      </c>
      <c r="H22" s="21"/>
      <c r="I22" s="21"/>
    </row>
    <row r="23" spans="2:9" ht="42.5" x14ac:dyDescent="0.35">
      <c r="B23" s="29" t="str">
        <f>Sheet1!B22</f>
        <v>Ohtlike ainetega saastunud absorbendid, puhastuskaltsud, filtermaterjalid (sh nimistus mujal nimetamata õlifiltrid) ja kaitseriietus</v>
      </c>
      <c r="C23" s="40" t="str">
        <f>Sheet1!C22</f>
        <v>15 02 02*</v>
      </c>
      <c r="D23" s="39">
        <f>Sheet1!D22</f>
        <v>1E-3</v>
      </c>
      <c r="E23" s="98"/>
      <c r="F23" s="32">
        <f t="shared" si="1"/>
        <v>0</v>
      </c>
      <c r="G23" s="33">
        <f t="shared" si="0"/>
        <v>0</v>
      </c>
      <c r="H23" s="21"/>
      <c r="I23" s="21"/>
    </row>
    <row r="24" spans="2:9" x14ac:dyDescent="0.35">
      <c r="B24" s="35" t="str">
        <f>Sheet1!B23</f>
        <v>Ohtlikke aineid sisaldavad või nendega saastunud pakendid</v>
      </c>
      <c r="C24" s="30" t="str">
        <f>Sheet1!C23</f>
        <v>15 01 10*</v>
      </c>
      <c r="D24" s="31">
        <f>Sheet1!D23</f>
        <v>0.4</v>
      </c>
      <c r="E24" s="98"/>
      <c r="F24" s="32">
        <f t="shared" si="1"/>
        <v>0</v>
      </c>
      <c r="G24" s="33">
        <f t="shared" si="0"/>
        <v>0</v>
      </c>
      <c r="H24" s="21"/>
      <c r="I24" s="21"/>
    </row>
    <row r="25" spans="2:9" x14ac:dyDescent="0.35">
      <c r="B25" s="35" t="str">
        <f>Sheet1!B24</f>
        <v>Õli ja rasv, mida ei ole nimetatud 20 01 25</v>
      </c>
      <c r="C25" s="30" t="str">
        <f>Sheet1!C24</f>
        <v>20 01 26*</v>
      </c>
      <c r="D25" s="31">
        <f>Sheet1!D24</f>
        <v>0.02</v>
      </c>
      <c r="E25" s="98"/>
      <c r="F25" s="32">
        <f t="shared" si="1"/>
        <v>0</v>
      </c>
      <c r="G25" s="33">
        <f t="shared" si="0"/>
        <v>0</v>
      </c>
      <c r="H25" s="21"/>
      <c r="I25" s="21"/>
    </row>
    <row r="26" spans="2:9" x14ac:dyDescent="0.35">
      <c r="B26" s="35" t="str">
        <f>Sheet1!B25</f>
        <v>Lahustid</v>
      </c>
      <c r="C26" s="30" t="str">
        <f>Sheet1!C25</f>
        <v>20 01 13*</v>
      </c>
      <c r="D26" s="31">
        <f>Sheet1!D25</f>
        <v>5.0000000000000001E-3</v>
      </c>
      <c r="E26" s="98"/>
      <c r="F26" s="32">
        <f t="shared" si="1"/>
        <v>0</v>
      </c>
      <c r="G26" s="33">
        <f t="shared" si="0"/>
        <v>0</v>
      </c>
      <c r="H26" s="21"/>
      <c r="I26" s="21"/>
    </row>
    <row r="27" spans="2:9" x14ac:dyDescent="0.35">
      <c r="B27" s="29" t="str">
        <f>Sheet1!B26</f>
        <v>Muud kütused (sh kütusesegud)</v>
      </c>
      <c r="C27" s="40" t="str">
        <f>Sheet1!C26</f>
        <v>13 07 03*</v>
      </c>
      <c r="D27" s="31">
        <f>Sheet1!D26</f>
        <v>6.0000000000000001E-3</v>
      </c>
      <c r="E27" s="98"/>
      <c r="F27" s="32">
        <f t="shared" si="1"/>
        <v>0</v>
      </c>
      <c r="G27" s="33">
        <f t="shared" si="0"/>
        <v>0</v>
      </c>
      <c r="H27" s="21"/>
      <c r="I27" s="21"/>
    </row>
    <row r="28" spans="2:9" x14ac:dyDescent="0.35">
      <c r="B28" s="29" t="str">
        <f>Sheet1!B27</f>
        <v>Ohtlikke aineid sisaldavad antifriisid</v>
      </c>
      <c r="C28" s="40" t="str">
        <f>Sheet1!C27</f>
        <v>16 01 14*</v>
      </c>
      <c r="D28" s="31">
        <f>Sheet1!D27</f>
        <v>0.03</v>
      </c>
      <c r="E28" s="98"/>
      <c r="F28" s="32">
        <f t="shared" si="1"/>
        <v>0</v>
      </c>
      <c r="G28" s="33">
        <f t="shared" si="0"/>
        <v>0</v>
      </c>
      <c r="H28" s="41"/>
      <c r="I28" s="28"/>
    </row>
    <row r="29" spans="2:9" x14ac:dyDescent="0.35">
      <c r="B29" s="42" t="str">
        <f>Sheet1!B28</f>
        <v>Pestitsiidid</v>
      </c>
      <c r="C29" s="43" t="str">
        <f>Sheet1!C28</f>
        <v>20 01 19*</v>
      </c>
      <c r="D29" s="44">
        <f>Sheet1!D28</f>
        <v>0.02</v>
      </c>
      <c r="E29" s="98"/>
      <c r="F29" s="32">
        <f t="shared" si="1"/>
        <v>0</v>
      </c>
      <c r="G29" s="33">
        <f t="shared" si="0"/>
        <v>0</v>
      </c>
      <c r="H29" s="41"/>
      <c r="I29" s="28"/>
    </row>
    <row r="30" spans="2:9" ht="15" thickBot="1" x14ac:dyDescent="0.4">
      <c r="B30" s="42" t="str">
        <f>Sheet1!B29</f>
        <v>Happed</v>
      </c>
      <c r="C30" s="43" t="str">
        <f>Sheet1!C29</f>
        <v>20 01 14*</v>
      </c>
      <c r="D30" s="44">
        <f>Sheet1!D29</f>
        <v>6.0000000000000001E-3</v>
      </c>
      <c r="E30" s="98"/>
      <c r="F30" s="32">
        <f t="shared" si="1"/>
        <v>0</v>
      </c>
      <c r="G30" s="33">
        <f t="shared" si="0"/>
        <v>0</v>
      </c>
      <c r="H30" s="45"/>
      <c r="I30" s="21"/>
    </row>
    <row r="31" spans="2:9" ht="16" thickBot="1" x14ac:dyDescent="0.4">
      <c r="B31" s="46" t="str">
        <f>Sheet1!B30</f>
        <v>Õli sisaldavad jäätmed</v>
      </c>
      <c r="C31" s="101" t="str">
        <f>Sheet1!C30</f>
        <v>16 07 08*</v>
      </c>
      <c r="D31" s="102"/>
      <c r="E31" s="103"/>
      <c r="F31" s="96">
        <f>SUM(F10:F30)</f>
        <v>0</v>
      </c>
      <c r="G31" s="97">
        <f>SUM(G10:G30)</f>
        <v>0</v>
      </c>
      <c r="H31" s="45"/>
      <c r="I31" s="21"/>
    </row>
    <row r="32" spans="2:9" ht="42.5" thickBot="1" x14ac:dyDescent="0.4">
      <c r="B32" s="47" t="str">
        <f>Sheet1!B31</f>
        <v>Töödeldud puit</v>
      </c>
      <c r="C32" s="48" t="str">
        <f>Sheet1!C31</f>
        <v>17 02 01</v>
      </c>
      <c r="D32" s="49">
        <f>Sheet1!D31</f>
        <v>20</v>
      </c>
      <c r="E32" s="50" t="s">
        <v>78</v>
      </c>
      <c r="F32" s="51" t="s">
        <v>79</v>
      </c>
      <c r="G32" s="45"/>
      <c r="H32" s="45"/>
      <c r="I32" s="21"/>
    </row>
    <row r="33" spans="2:9" x14ac:dyDescent="0.35">
      <c r="B33" s="52" t="str">
        <f>Sheet1!B32</f>
        <v>Suurjäätmed</v>
      </c>
      <c r="C33" s="53" t="str">
        <f>Sheet1!C32</f>
        <v>20 03 07</v>
      </c>
      <c r="D33" s="54">
        <f>Sheet1!D32</f>
        <v>9</v>
      </c>
      <c r="E33" s="93"/>
      <c r="F33" s="92">
        <f>E33*1.22</f>
        <v>0</v>
      </c>
      <c r="G33" s="45"/>
      <c r="H33" s="45"/>
      <c r="I33" s="21"/>
    </row>
    <row r="34" spans="2:9" x14ac:dyDescent="0.35">
      <c r="B34" s="55" t="str">
        <f>Sheet1!B33</f>
        <v>Klaas</v>
      </c>
      <c r="C34" s="53" t="str">
        <f>Sheet1!C33</f>
        <v>17 02 02</v>
      </c>
      <c r="D34" s="54">
        <f>Sheet1!D33</f>
        <v>3</v>
      </c>
      <c r="E34" s="93"/>
      <c r="F34" s="92">
        <f t="shared" ref="F34:F44" si="2">E34*1.22</f>
        <v>0</v>
      </c>
      <c r="G34" s="45"/>
      <c r="H34" s="45"/>
      <c r="I34" s="21"/>
    </row>
    <row r="35" spans="2:9" x14ac:dyDescent="0.35">
      <c r="B35" s="56" t="str">
        <f>Sheet1!B34</f>
        <v>Plastid</v>
      </c>
      <c r="C35" s="53" t="str">
        <f>Sheet1!C34</f>
        <v>20 01 39</v>
      </c>
      <c r="D35" s="54">
        <f>Sheet1!D34</f>
        <v>0.4</v>
      </c>
      <c r="E35" s="93"/>
      <c r="F35" s="92">
        <f t="shared" si="2"/>
        <v>0</v>
      </c>
      <c r="G35" s="45"/>
      <c r="H35" s="45"/>
      <c r="I35" s="21"/>
    </row>
    <row r="36" spans="2:9" ht="28.5" x14ac:dyDescent="0.35">
      <c r="B36" s="56" t="str">
        <f>Sheet1!B35</f>
        <v>Kasutuselt kõrvaldatud seadmed, mida ei ole nimetatud koodinumbritega 16 02 09 kuni 16 02 13</v>
      </c>
      <c r="C36" s="53" t="str">
        <f>Sheet1!C35</f>
        <v>16 02 14</v>
      </c>
      <c r="D36" s="54">
        <f>Sheet1!D35</f>
        <v>5.0000000000000001E-3</v>
      </c>
      <c r="E36" s="93"/>
      <c r="F36" s="92">
        <f t="shared" si="2"/>
        <v>0</v>
      </c>
      <c r="G36" s="45"/>
      <c r="H36" s="45"/>
      <c r="I36" s="21"/>
    </row>
    <row r="37" spans="2:9" ht="28" x14ac:dyDescent="0.35">
      <c r="B37" s="52" t="str">
        <f>Sheet1!B36</f>
        <v>Bituumenitaolised segud, mida ei ole nimetatud koodinumbriga 17 03 01</v>
      </c>
      <c r="C37" s="53" t="str">
        <f>Sheet1!C36</f>
        <v>17 03 02</v>
      </c>
      <c r="D37" s="54">
        <f>Sheet1!D36</f>
        <v>2E-3</v>
      </c>
      <c r="E37" s="93"/>
      <c r="F37" s="92">
        <f t="shared" si="2"/>
        <v>0</v>
      </c>
      <c r="G37" s="45"/>
      <c r="H37" s="45"/>
      <c r="I37" s="21"/>
    </row>
    <row r="38" spans="2:9" ht="28" x14ac:dyDescent="0.35">
      <c r="B38" s="52" t="str">
        <f>Sheet1!B37</f>
        <v>Pidurivedelikud</v>
      </c>
      <c r="C38" s="53" t="str">
        <f>Sheet1!C37</f>
        <v>16 01 13*</v>
      </c>
      <c r="D38" s="54">
        <f>Sheet1!D37</f>
        <v>1E-3</v>
      </c>
      <c r="E38" s="93"/>
      <c r="F38" s="92">
        <f t="shared" si="2"/>
        <v>0</v>
      </c>
      <c r="G38" s="45"/>
      <c r="H38" s="45"/>
      <c r="I38" s="21"/>
    </row>
    <row r="39" spans="2:9" ht="28" x14ac:dyDescent="0.35">
      <c r="B39" s="52" t="str">
        <f>Sheet1!B38</f>
        <v>Ohtlikke aineid sisaldavad trükivärvijäätmed</v>
      </c>
      <c r="C39" s="53" t="str">
        <f>Sheet1!C38</f>
        <v>08 03 12*</v>
      </c>
      <c r="D39" s="54">
        <f>Sheet1!D38</f>
        <v>3.0000000000000001E-3</v>
      </c>
      <c r="E39" s="93"/>
      <c r="F39" s="92">
        <f t="shared" si="2"/>
        <v>0</v>
      </c>
      <c r="G39" s="45"/>
      <c r="H39" s="45"/>
      <c r="I39" s="21"/>
    </row>
    <row r="40" spans="2:9" x14ac:dyDescent="0.35">
      <c r="B40" s="52" t="str">
        <f>Sheet1!B39</f>
        <v xml:space="preserve">Biolagunevad jäätmed </v>
      </c>
      <c r="C40" s="53" t="str">
        <f>Sheet1!C39</f>
        <v>20 02 01</v>
      </c>
      <c r="D40" s="54">
        <f>Sheet1!D39</f>
        <v>20</v>
      </c>
      <c r="E40" s="93"/>
      <c r="F40" s="92">
        <f t="shared" si="2"/>
        <v>0</v>
      </c>
      <c r="G40" s="45"/>
      <c r="H40" s="45"/>
      <c r="I40" s="21"/>
    </row>
    <row r="41" spans="2:9" x14ac:dyDescent="0.35">
      <c r="B41" s="52" t="str">
        <f>Sheet1!B40</f>
        <v>Rõivad</v>
      </c>
      <c r="C41" s="53" t="str">
        <f>Sheet1!C40</f>
        <v>20 01 10</v>
      </c>
      <c r="D41" s="54">
        <f>Sheet1!D40</f>
        <v>0.7</v>
      </c>
      <c r="E41" s="93"/>
      <c r="F41" s="92">
        <f t="shared" si="2"/>
        <v>0</v>
      </c>
      <c r="G41" s="45"/>
      <c r="H41" s="45"/>
      <c r="I41" s="21"/>
    </row>
    <row r="42" spans="2:9" ht="28" x14ac:dyDescent="0.35">
      <c r="B42" s="52" t="str">
        <f>Sheet1!B41</f>
        <v>Vanarehvid</v>
      </c>
      <c r="C42" s="53" t="str">
        <f>Sheet1!C41</f>
        <v>16 01 03 01</v>
      </c>
      <c r="D42" s="54">
        <f>Sheet1!D41</f>
        <v>4</v>
      </c>
      <c r="E42" s="93"/>
      <c r="F42" s="92">
        <f t="shared" si="2"/>
        <v>0</v>
      </c>
      <c r="G42" s="45"/>
      <c r="H42" s="45"/>
      <c r="I42" s="21"/>
    </row>
    <row r="43" spans="2:9" x14ac:dyDescent="0.35">
      <c r="B43" s="52" t="e">
        <f>Sheet1!#REF!</f>
        <v>#REF!</v>
      </c>
      <c r="C43" s="53" t="e">
        <f>Sheet1!#REF!</f>
        <v>#REF!</v>
      </c>
      <c r="D43" s="54" t="e">
        <f>Sheet1!#REF!</f>
        <v>#REF!</v>
      </c>
      <c r="E43" s="93"/>
      <c r="F43" s="92">
        <f t="shared" si="2"/>
        <v>0</v>
      </c>
      <c r="G43" s="45"/>
      <c r="H43" s="45"/>
      <c r="I43" s="21"/>
    </row>
    <row r="44" spans="2:9" ht="15" thickBot="1" x14ac:dyDescent="0.4">
      <c r="B44" s="57" t="e">
        <f>Sheet1!#REF!</f>
        <v>#REF!</v>
      </c>
      <c r="C44" s="58" t="e">
        <f>Sheet1!#REF!</f>
        <v>#REF!</v>
      </c>
      <c r="D44" s="59" t="e">
        <f>Sheet1!#REF!</f>
        <v>#REF!</v>
      </c>
      <c r="E44" s="93"/>
      <c r="F44" s="92">
        <f t="shared" si="2"/>
        <v>0</v>
      </c>
      <c r="G44" s="45"/>
      <c r="H44" s="45"/>
      <c r="I44" s="21"/>
    </row>
    <row r="45" spans="2:9" ht="15" thickBot="1" x14ac:dyDescent="0.4">
      <c r="B45" s="60"/>
      <c r="C45" s="106" t="s">
        <v>80</v>
      </c>
      <c r="D45" s="107"/>
      <c r="E45" s="94">
        <f>SUM(E33:E44)*12</f>
        <v>0</v>
      </c>
      <c r="F45" s="95">
        <f>SUM(F33:F44)*12</f>
        <v>0</v>
      </c>
      <c r="G45" s="61"/>
      <c r="H45" s="62"/>
      <c r="I45" s="28"/>
    </row>
    <row r="46" spans="2:9" ht="15" thickBot="1" x14ac:dyDescent="0.4">
      <c r="B46" s="63"/>
      <c r="C46" s="64"/>
      <c r="D46" s="64"/>
      <c r="E46" s="65"/>
      <c r="F46" s="66"/>
      <c r="G46" s="61"/>
      <c r="H46" s="62"/>
      <c r="I46" s="28"/>
    </row>
    <row r="47" spans="2:9" ht="15" thickBot="1" x14ac:dyDescent="0.4">
      <c r="B47" s="108"/>
      <c r="C47" s="109"/>
      <c r="D47" s="107"/>
      <c r="E47" s="67" t="s">
        <v>81</v>
      </c>
      <c r="F47" s="68" t="s">
        <v>82</v>
      </c>
      <c r="G47" s="61"/>
      <c r="H47" s="62"/>
      <c r="I47" s="28"/>
    </row>
    <row r="48" spans="2:9" ht="15" thickBot="1" x14ac:dyDescent="0.4">
      <c r="B48" s="69"/>
      <c r="C48" s="106" t="s">
        <v>83</v>
      </c>
      <c r="D48" s="107"/>
      <c r="E48" s="99">
        <f>F31+E45</f>
        <v>0</v>
      </c>
      <c r="F48" s="100">
        <f>G31+F45</f>
        <v>0</v>
      </c>
      <c r="G48" s="21"/>
      <c r="H48" s="21"/>
      <c r="I48" s="28"/>
    </row>
    <row r="49" spans="2:9" ht="15" thickBot="1" x14ac:dyDescent="0.4">
      <c r="B49" s="11"/>
      <c r="C49" s="70"/>
      <c r="D49" s="71"/>
      <c r="E49" s="110"/>
      <c r="F49" s="111"/>
      <c r="G49" s="21"/>
      <c r="H49" s="21"/>
      <c r="I49" s="28"/>
    </row>
    <row r="50" spans="2:9" ht="15" thickBot="1" x14ac:dyDescent="0.4">
      <c r="B50" s="112" t="s">
        <v>84</v>
      </c>
      <c r="C50" s="113"/>
      <c r="D50" s="114"/>
      <c r="E50" s="99">
        <f>E48*3</f>
        <v>0</v>
      </c>
      <c r="F50" s="99">
        <f>F48*3</f>
        <v>0</v>
      </c>
      <c r="G50" s="21"/>
      <c r="H50" s="21"/>
      <c r="I50" s="21"/>
    </row>
    <row r="51" spans="2:9" x14ac:dyDescent="0.35">
      <c r="B51" s="11"/>
      <c r="C51" s="21"/>
      <c r="D51" s="21"/>
      <c r="E51" s="21"/>
      <c r="F51" s="21"/>
      <c r="G51" s="21"/>
      <c r="H51" s="21"/>
      <c r="I51" s="21"/>
    </row>
    <row r="52" spans="2:9" x14ac:dyDescent="0.35">
      <c r="B52" s="11"/>
      <c r="C52" s="21"/>
      <c r="D52" s="21"/>
      <c r="E52" s="21"/>
      <c r="F52" s="21"/>
      <c r="G52" s="21"/>
      <c r="H52" s="21"/>
      <c r="I52" s="21"/>
    </row>
    <row r="53" spans="2:9" x14ac:dyDescent="0.35">
      <c r="B53" s="72" t="s">
        <v>85</v>
      </c>
      <c r="C53" s="21"/>
      <c r="D53" s="21"/>
      <c r="E53" s="21"/>
      <c r="F53" s="21"/>
      <c r="G53" s="21"/>
      <c r="H53" s="21"/>
      <c r="I53" s="21"/>
    </row>
    <row r="54" spans="2:9" x14ac:dyDescent="0.35">
      <c r="B54" s="11"/>
      <c r="C54" s="21"/>
      <c r="D54" s="21"/>
      <c r="E54" s="21"/>
      <c r="F54" s="21"/>
      <c r="G54" s="21"/>
      <c r="H54" s="21"/>
      <c r="I54" s="21"/>
    </row>
    <row r="55" spans="2:9" x14ac:dyDescent="0.35">
      <c r="B55" s="11"/>
      <c r="C55" s="21"/>
      <c r="D55" s="21"/>
      <c r="E55" s="21"/>
      <c r="F55" s="21"/>
      <c r="G55" s="21"/>
      <c r="H55" s="21"/>
      <c r="I55" s="21"/>
    </row>
    <row r="56" spans="2:9" x14ac:dyDescent="0.35">
      <c r="B56" s="11"/>
      <c r="C56" s="21"/>
      <c r="D56" s="21"/>
      <c r="E56" s="21"/>
      <c r="F56" s="21"/>
      <c r="G56" s="21"/>
      <c r="H56" s="21"/>
      <c r="I56" s="21"/>
    </row>
    <row r="57" spans="2:9" x14ac:dyDescent="0.35">
      <c r="B57" s="11"/>
      <c r="C57" s="21"/>
      <c r="D57" s="21"/>
      <c r="E57" s="21"/>
      <c r="F57" s="21"/>
      <c r="G57" s="21"/>
      <c r="H57" s="21"/>
      <c r="I57" s="21"/>
    </row>
    <row r="58" spans="2:9" x14ac:dyDescent="0.35">
      <c r="B58" s="11"/>
      <c r="C58" s="21"/>
      <c r="D58" s="21"/>
      <c r="E58" s="21"/>
      <c r="F58" s="21"/>
      <c r="G58" s="21"/>
      <c r="H58" s="21"/>
      <c r="I58" s="21"/>
    </row>
    <row r="59" spans="2:9" x14ac:dyDescent="0.35">
      <c r="B59" s="11"/>
      <c r="C59" s="21"/>
      <c r="D59" s="21"/>
      <c r="E59" s="21"/>
      <c r="F59" s="21"/>
      <c r="G59" s="21"/>
      <c r="H59" s="21"/>
      <c r="I59" s="21"/>
    </row>
    <row r="60" spans="2:9" x14ac:dyDescent="0.35">
      <c r="B60" s="11"/>
      <c r="C60" s="21"/>
      <c r="D60" s="21"/>
      <c r="E60" s="21"/>
      <c r="F60" s="21"/>
      <c r="G60" s="21"/>
      <c r="H60" s="21"/>
      <c r="I60" s="21"/>
    </row>
  </sheetData>
  <mergeCells count="11">
    <mergeCell ref="C45:D45"/>
    <mergeCell ref="B47:D47"/>
    <mergeCell ref="C48:D48"/>
    <mergeCell ref="E49:F49"/>
    <mergeCell ref="B50:D50"/>
    <mergeCell ref="C31:E31"/>
    <mergeCell ref="B3:D3"/>
    <mergeCell ref="E3:I3"/>
    <mergeCell ref="B4:D4"/>
    <mergeCell ref="E4:F4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Elari Hiis</dc:creator>
  <cp:lastModifiedBy>Elari Hiis</cp:lastModifiedBy>
  <dcterms:created xsi:type="dcterms:W3CDTF">2024-04-04T12:56:32Z</dcterms:created>
  <dcterms:modified xsi:type="dcterms:W3CDTF">2024-04-24T05:53:56Z</dcterms:modified>
</cp:coreProperties>
</file>