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yrivv-my.sharepoint.com/personal/marje_parn_tyri_ee/Documents/Documents/Jur/Lii asendamine/11.2024/"/>
    </mc:Choice>
  </mc:AlternateContent>
  <xr:revisionPtr revIDLastSave="26" documentId="8_{1BDFE6C6-6203-48EE-9654-8A152324C824}" xr6:coauthVersionLast="47" xr6:coauthVersionMax="47" xr10:uidLastSave="{D898F627-A209-4876-BD3D-7A4B4980FD32}"/>
  <bookViews>
    <workbookView xWindow="-120" yWindow="-120" windowWidth="29040" windowHeight="15840" xr2:uid="{AC6551A3-08ED-40EF-B97E-E57640A8C448}"/>
  </bookViews>
  <sheets>
    <sheet name="Leh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7" i="1" l="1"/>
  <c r="C161" i="1"/>
  <c r="C154" i="1"/>
  <c r="C150" i="1"/>
  <c r="C147" i="1"/>
  <c r="C136" i="1"/>
  <c r="C130" i="1"/>
  <c r="C124" i="1"/>
  <c r="C122" i="1"/>
  <c r="C120" i="1"/>
  <c r="C114" i="1"/>
  <c r="C109" i="1"/>
  <c r="C105" i="1"/>
  <c r="C101" i="1"/>
  <c r="C97" i="1"/>
  <c r="C94" i="1"/>
  <c r="C91" i="1"/>
  <c r="C86" i="1"/>
  <c r="C84" i="1"/>
  <c r="C82" i="1"/>
  <c r="C79" i="1"/>
  <c r="C71" i="1"/>
  <c r="C68" i="1" s="1"/>
  <c r="C65" i="1"/>
  <c r="C57" i="1"/>
  <c r="C49" i="1"/>
  <c r="C35" i="1"/>
  <c r="C29" i="1"/>
  <c r="C25" i="1"/>
  <c r="C18" i="1"/>
  <c r="C15" i="1"/>
  <c r="C12" i="1"/>
  <c r="C10" i="1"/>
  <c r="C7" i="1"/>
  <c r="C96" i="1" l="1"/>
  <c r="C89" i="1" s="1"/>
  <c r="C153" i="1"/>
  <c r="C129" i="1"/>
  <c r="C11" i="1"/>
  <c r="C108" i="1"/>
  <c r="C24" i="1"/>
  <c r="C6" i="1"/>
  <c r="C78" i="1"/>
  <c r="C55" i="1" l="1"/>
  <c r="C173" i="1" s="1"/>
  <c r="C174" i="1" s="1"/>
  <c r="C34" i="1"/>
  <c r="C48" i="1" s="1"/>
</calcChain>
</file>

<file path=xl/sharedStrings.xml><?xml version="1.0" encoding="utf-8"?>
<sst xmlns="http://schemas.openxmlformats.org/spreadsheetml/2006/main" count="301" uniqueCount="298">
  <si>
    <t>Tulu kood</t>
  </si>
  <si>
    <t>PÕHITEGEVUSE TULUD KOKKU</t>
  </si>
  <si>
    <t>Maksutulud</t>
  </si>
  <si>
    <t>Füüsilise isiku tulumaks</t>
  </si>
  <si>
    <t>Maamaks</t>
  </si>
  <si>
    <t>Tulud kaupade ja teenuste müügist</t>
  </si>
  <si>
    <t>35</t>
  </si>
  <si>
    <t>Toetused</t>
  </si>
  <si>
    <t>Saadavad toetused tegevuskuludeks</t>
  </si>
  <si>
    <t>Toetusfond (lg 1)</t>
  </si>
  <si>
    <t>Tasandussfond (lg 2)</t>
  </si>
  <si>
    <t>Muud saadud toetused tegevuskuludeks</t>
  </si>
  <si>
    <t>3500</t>
  </si>
  <si>
    <t>Saadud tegevuskulude sihtfinantseerimine</t>
  </si>
  <si>
    <t>Saadud tegevustoetused</t>
  </si>
  <si>
    <t>Muud tegevustulud</t>
  </si>
  <si>
    <t>Maardlate kaevandamisõiguse tasu</t>
  </si>
  <si>
    <t>Tasu vee erikasutusest</t>
  </si>
  <si>
    <t>Saastetasud</t>
  </si>
  <si>
    <t>Eespool nimetamata muud tulud</t>
  </si>
  <si>
    <t>PÕHITEGEVUSE KULUD</t>
  </si>
  <si>
    <t>40,41,4500,452</t>
  </si>
  <si>
    <t>Antavad toetused tegevuskuludeks</t>
  </si>
  <si>
    <t xml:space="preserve">Sotsiaalabitoetused </t>
  </si>
  <si>
    <t>Sihtotstarbelised toetused tegevuskuludeks</t>
  </si>
  <si>
    <t>Mittesihtotstarbelised toetused</t>
  </si>
  <si>
    <t>Muud tegevuskulud</t>
  </si>
  <si>
    <t>Personalikulud</t>
  </si>
  <si>
    <t>Majandamiskuud</t>
  </si>
  <si>
    <t>Muud kulud</t>
  </si>
  <si>
    <t>PÕHITEGEVUSE TULEM</t>
  </si>
  <si>
    <t>Kood</t>
  </si>
  <si>
    <t>INVESTEERIMISTEGEVUS KOKKU</t>
  </si>
  <si>
    <t>Põhivara müük (+)</t>
  </si>
  <si>
    <t>15</t>
  </si>
  <si>
    <t>Põhivara soetus (-)</t>
  </si>
  <si>
    <t>3502</t>
  </si>
  <si>
    <t>Põhivara soetuseks saadav sihtfinantseerimine(+)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</si>
  <si>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</si>
  <si>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</si>
  <si>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</si>
  <si>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</si>
  <si>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</si>
  <si>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</si>
  <si>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</si>
  <si>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</si>
  <si>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</si>
  <si>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</si>
  <si>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</si>
  <si>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</si>
  <si>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</si>
  <si>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</si>
  <si>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</si>
  <si>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</si>
  <si>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</si>
  <si>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Finantskulud (-)</t>
  </si>
  <si>
    <t>EELARVE TULEM (ÜLEJÄÄK(+)/PUUDUJÄÄK (-)</t>
  </si>
  <si>
    <t>FINANTSEERIMISTEGEVUS</t>
  </si>
  <si>
    <t>2585</t>
  </si>
  <si>
    <t>Kohustuste võtmine</t>
  </si>
  <si>
    <t>2586</t>
  </si>
  <si>
    <t>Kohustuste tasumine</t>
  </si>
  <si>
    <t>100</t>
  </si>
  <si>
    <t>LIKVIIDSETE VARADE MUUTUS 
(+suurenemine, - vähenemine)</t>
  </si>
  <si>
    <t>KOGU EELARVE TULUDE, KULUDE VAHE</t>
  </si>
  <si>
    <t>EELARVE PÕHITEGEVUSE JA INVESTEERIMISTEGEVUSE KULUD</t>
  </si>
  <si>
    <t>Tegevusala</t>
  </si>
  <si>
    <t>01</t>
  </si>
  <si>
    <t>ÜLDISED VALITSUSSEKTORI TEENUSED</t>
  </si>
  <si>
    <t>01111</t>
  </si>
  <si>
    <t>Türi Vallavolikogu</t>
  </si>
  <si>
    <t>01112</t>
  </si>
  <si>
    <t>Türi Vallavalitsus</t>
  </si>
  <si>
    <t>01114</t>
  </si>
  <si>
    <t>Reservfond</t>
  </si>
  <si>
    <t>01330</t>
  </si>
  <si>
    <t>Muud üldised teenused</t>
  </si>
  <si>
    <t>01600</t>
  </si>
  <si>
    <t>Muud üldised valitsussektori teenused</t>
  </si>
  <si>
    <t>01700</t>
  </si>
  <si>
    <t>Valitsussektori võla teenindamine</t>
  </si>
  <si>
    <t>01800</t>
  </si>
  <si>
    <t>Üldiseloomuga ülekanded valitsussektoris</t>
  </si>
  <si>
    <t>03</t>
  </si>
  <si>
    <t>AVALIK KORD JA JULGEOLEK</t>
  </si>
  <si>
    <t>03200</t>
  </si>
  <si>
    <t>Päästeteenused</t>
  </si>
  <si>
    <t>03600</t>
  </si>
  <si>
    <t>Muu avalik kord ja julgeolek</t>
  </si>
  <si>
    <t>04</t>
  </si>
  <si>
    <t>MAJANDUS</t>
  </si>
  <si>
    <t>04120</t>
  </si>
  <si>
    <t>Üldine tööjõupoliitika</t>
  </si>
  <si>
    <t>04210</t>
  </si>
  <si>
    <t>Põllumajandus</t>
  </si>
  <si>
    <t>04510</t>
  </si>
  <si>
    <t>Maanteetransport</t>
  </si>
  <si>
    <t>0451001</t>
  </si>
  <si>
    <t>Maanteetransport, vald</t>
  </si>
  <si>
    <t>Maanteetransport, Türi Haldus</t>
  </si>
  <si>
    <t>04512</t>
  </si>
  <si>
    <t>Ühistranspordi korraldus</t>
  </si>
  <si>
    <t>04730</t>
  </si>
  <si>
    <t>Turism</t>
  </si>
  <si>
    <t>04740</t>
  </si>
  <si>
    <t>Üldmajanduslikud arendusprojektid</t>
  </si>
  <si>
    <t>04900</t>
  </si>
  <si>
    <t>Muu majandus</t>
  </si>
  <si>
    <t>05</t>
  </si>
  <si>
    <t>KESKKONNAKAITSE</t>
  </si>
  <si>
    <t>05100</t>
  </si>
  <si>
    <t>Jäätmekäitlus</t>
  </si>
  <si>
    <t>0510001</t>
  </si>
  <si>
    <t>Jäätmekäitlus, vald</t>
  </si>
  <si>
    <t>0510002</t>
  </si>
  <si>
    <t>Jäätmekäitlus, Türi Haldus</t>
  </si>
  <si>
    <t>05101</t>
  </si>
  <si>
    <t>Avalike alade puhastus</t>
  </si>
  <si>
    <t>0510102</t>
  </si>
  <si>
    <t>Avalike alade puhastus, Türi Haldus</t>
  </si>
  <si>
    <t>05200</t>
  </si>
  <si>
    <t>Heitveekäitlus</t>
  </si>
  <si>
    <t>0520001</t>
  </si>
  <si>
    <t>Heitveekäitlus, Türi Haldus</t>
  </si>
  <si>
    <t>05400</t>
  </si>
  <si>
    <t>Bioloogilise mitmekesisuse ja maastiku kaitse</t>
  </si>
  <si>
    <t>0540001</t>
  </si>
  <si>
    <t>Bioloogilise mitmekesisuse ja maastiku kaitse, vald</t>
  </si>
  <si>
    <t>0540002</t>
  </si>
  <si>
    <t>Bioloogilise mitmekesisuse ja maastiku kaitse, Türi Haldus</t>
  </si>
  <si>
    <t>06</t>
  </si>
  <si>
    <t>ELAMU- JA KOMMUNAALMAJANDUS</t>
  </si>
  <si>
    <t>06100</t>
  </si>
  <si>
    <t>Elamumajanduse arendamine</t>
  </si>
  <si>
    <t>06300</t>
  </si>
  <si>
    <t>Veevarustus</t>
  </si>
  <si>
    <t>0630001</t>
  </si>
  <si>
    <t>Veevarustus, vald</t>
  </si>
  <si>
    <t>0630002</t>
  </si>
  <si>
    <t>Veevarustus, Türi Haldus</t>
  </si>
  <si>
    <t>06400</t>
  </si>
  <si>
    <t>Tänavavalgustus</t>
  </si>
  <si>
    <t>0640002</t>
  </si>
  <si>
    <t>Tänavavalgustus, Türi Haldus</t>
  </si>
  <si>
    <t>06605</t>
  </si>
  <si>
    <t>Muud elamu- ja kommunaalmajanduse tegevus</t>
  </si>
  <si>
    <t>0660510</t>
  </si>
  <si>
    <t>Kalmistud</t>
  </si>
  <si>
    <t>06605101</t>
  </si>
  <si>
    <t>Kalmistud, vald</t>
  </si>
  <si>
    <t>06605102</t>
  </si>
  <si>
    <t>Kalmistud. Türi Haldus</t>
  </si>
  <si>
    <t>0660511</t>
  </si>
  <si>
    <t>Hulkuvate loomadega seotud tegevus, Türi Haldus</t>
  </si>
  <si>
    <t>0660512</t>
  </si>
  <si>
    <t>Muu elamu- ja kommunaalmajanduse tegevus</t>
  </si>
  <si>
    <t>06605122</t>
  </si>
  <si>
    <t>Muu elamu- ja kommunaalmajanduse tegevus, Türi Haldus</t>
  </si>
  <si>
    <t>0660513</t>
  </si>
  <si>
    <t>Türi Kommunaalasutus</t>
  </si>
  <si>
    <t>0660514</t>
  </si>
  <si>
    <t>Türi Haldus</t>
  </si>
  <si>
    <t>07</t>
  </si>
  <si>
    <t>TERVISHOID</t>
  </si>
  <si>
    <t>07210</t>
  </si>
  <si>
    <t>Üldmeditsiiniteenused</t>
  </si>
  <si>
    <t>07310</t>
  </si>
  <si>
    <t>Üldhaigla teenused</t>
  </si>
  <si>
    <t>08</t>
  </si>
  <si>
    <t>VABA AEG, KULTUUR, RELIGIOON</t>
  </si>
  <si>
    <t>08102</t>
  </si>
  <si>
    <t>Sporditegevus</t>
  </si>
  <si>
    <t>0810201</t>
  </si>
  <si>
    <t>Toetus spordiorganisatsioonidele</t>
  </si>
  <si>
    <t>0810202</t>
  </si>
  <si>
    <t>Sporditegevusega seotud toetused, kolmas sektor</t>
  </si>
  <si>
    <t>0810203</t>
  </si>
  <si>
    <t>Ujula kasutamine</t>
  </si>
  <si>
    <t>0810204</t>
  </si>
  <si>
    <t>Muud sporditegevusega seotud kulud</t>
  </si>
  <si>
    <t>08107</t>
  </si>
  <si>
    <t>Noorsootöö ja noortekeskused</t>
  </si>
  <si>
    <t>0810703</t>
  </si>
  <si>
    <t>Muu noorsootööga seotud kulu</t>
  </si>
  <si>
    <t>0810704</t>
  </si>
  <si>
    <t>Türi Noortekeskus</t>
  </si>
  <si>
    <t>0810706</t>
  </si>
  <si>
    <t>Türi Noortekeskus, Türi loomemaja</t>
  </si>
  <si>
    <t>0810707</t>
  </si>
  <si>
    <t>Türi Noortekeskus, Türi perepesa</t>
  </si>
  <si>
    <t>08109</t>
  </si>
  <si>
    <t>Vaba aja üritused</t>
  </si>
  <si>
    <t>08201</t>
  </si>
  <si>
    <t>Raamatukogud</t>
  </si>
  <si>
    <t>0820102</t>
  </si>
  <si>
    <t>Türi Raamatukogu</t>
  </si>
  <si>
    <t>08202</t>
  </si>
  <si>
    <t>Rahva- ja kultuurimajad</t>
  </si>
  <si>
    <t>0820201</t>
  </si>
  <si>
    <t>Türi Kultuurikeskus</t>
  </si>
  <si>
    <t>08203</t>
  </si>
  <si>
    <t>Muuseumid</t>
  </si>
  <si>
    <t>0820304</t>
  </si>
  <si>
    <t>Türi Muuseum</t>
  </si>
  <si>
    <t>08207</t>
  </si>
  <si>
    <t>Muinsuskaitse</t>
  </si>
  <si>
    <t>08300</t>
  </si>
  <si>
    <t>Ringhäälingu- ja kirjastamisteenused</t>
  </si>
  <si>
    <t>08600</t>
  </si>
  <si>
    <t>Muu vabaaeg, kultuur, sport</t>
  </si>
  <si>
    <t>09</t>
  </si>
  <si>
    <t>HARIDUS</t>
  </si>
  <si>
    <t>09110</t>
  </si>
  <si>
    <t>Alusharidus</t>
  </si>
  <si>
    <t>0911001</t>
  </si>
  <si>
    <t>Osalus teiste omavalitsuste lasteaedade kuludes</t>
  </si>
  <si>
    <t>0911002</t>
  </si>
  <si>
    <t>Retla-Kabala Kool, lasteaed</t>
  </si>
  <si>
    <t>0911003</t>
  </si>
  <si>
    <t>Käru Põhikool, Lasteaed</t>
  </si>
  <si>
    <t>0911005</t>
  </si>
  <si>
    <t>Väätsa Lasteaed Paikäpp</t>
  </si>
  <si>
    <t>0911009</t>
  </si>
  <si>
    <t>Türi Lasteaed</t>
  </si>
  <si>
    <t>09212</t>
  </si>
  <si>
    <t>Põhi-ja üldkeskharidus</t>
  </si>
  <si>
    <t>0921201</t>
  </si>
  <si>
    <t>Osalus teiste omavalitsuste põhikoolide ja üldkeskhariduse kuludes</t>
  </si>
  <si>
    <t>09212021</t>
  </si>
  <si>
    <t>Laupa Põhikool</t>
  </si>
  <si>
    <t>09212031</t>
  </si>
  <si>
    <t>Retla-Kabala Kool</t>
  </si>
  <si>
    <t>09212041</t>
  </si>
  <si>
    <t>Türi Põhikool</t>
  </si>
  <si>
    <t>09212051</t>
  </si>
  <si>
    <t>Türi Kevade Kool</t>
  </si>
  <si>
    <t>09212061</t>
  </si>
  <si>
    <t>Käru Põhikool</t>
  </si>
  <si>
    <t>09212071</t>
  </si>
  <si>
    <t>Väätsa Põhikool</t>
  </si>
  <si>
    <t>09212081</t>
  </si>
  <si>
    <t>Türi Ühisgümnaasium</t>
  </si>
  <si>
    <t>09213</t>
  </si>
  <si>
    <t>Üldkeskhariduse õpetajate tööjõukulud</t>
  </si>
  <si>
    <t>09510</t>
  </si>
  <si>
    <t>Noorte huviharidus ja huvitegevus</t>
  </si>
  <si>
    <t>09600</t>
  </si>
  <si>
    <t>Koolitransport</t>
  </si>
  <si>
    <t>0960001</t>
  </si>
  <si>
    <t>Koolitransport, vald</t>
  </si>
  <si>
    <t>0960002</t>
  </si>
  <si>
    <t>Koolitransport, Türi Haldus</t>
  </si>
  <si>
    <t>09601</t>
  </si>
  <si>
    <t>Koolitoit</t>
  </si>
  <si>
    <t>09602</t>
  </si>
  <si>
    <t>Öömaja</t>
  </si>
  <si>
    <t>09800</t>
  </si>
  <si>
    <t>Muu haridus</t>
  </si>
  <si>
    <t>10</t>
  </si>
  <si>
    <t>SOTSIAALNE KAITSE</t>
  </si>
  <si>
    <t>10120</t>
  </si>
  <si>
    <t>Puudega inimese erihooldekandeteenus</t>
  </si>
  <si>
    <t>10121</t>
  </si>
  <si>
    <t>Muu puuetega inimeste sotsiaalne kaitse</t>
  </si>
  <si>
    <t>10123</t>
  </si>
  <si>
    <t>Puudega inimese tugiisikuteenus</t>
  </si>
  <si>
    <t>10124</t>
  </si>
  <si>
    <t>Puudega täisealise isiku hooldus</t>
  </si>
  <si>
    <t>10125</t>
  </si>
  <si>
    <t>Puudega inimese isikliku abistaja teenus</t>
  </si>
  <si>
    <t>10126</t>
  </si>
  <si>
    <t>Puudega lapse lapsehoiuteenus</t>
  </si>
  <si>
    <t>10127</t>
  </si>
  <si>
    <t>Puudega inimese sotsiaaltransporditeenus</t>
  </si>
  <si>
    <t>10200</t>
  </si>
  <si>
    <t>Väljaspool kodu osutatav üldhooldusteenus</t>
  </si>
  <si>
    <t>10201</t>
  </si>
  <si>
    <t>Muu eakate sotsiaalne kaitse</t>
  </si>
  <si>
    <t>Eakate koduhooldusteenus</t>
  </si>
  <si>
    <t>Asendus- ja järelhooldus</t>
  </si>
  <si>
    <t>10402</t>
  </si>
  <si>
    <t>Muu perekondade ja laste sotsiaalne kaitse</t>
  </si>
  <si>
    <t>Lapse tugiisikuteenus</t>
  </si>
  <si>
    <t>Eluasemeteenused sotsiaalsetele riskirühmadele</t>
  </si>
  <si>
    <t>Eluasemeteenused sotsiaalsetele riskirühmadele, vald</t>
  </si>
  <si>
    <t>Eluasemeteenused sotsiaalsetele riskirühmadele, Türi Haldus</t>
  </si>
  <si>
    <t>10701</t>
  </si>
  <si>
    <t>Riiklik toimetulekutoetus</t>
  </si>
  <si>
    <t>10702</t>
  </si>
  <si>
    <t>Muu sotsiaalsete riskirühmade kaitse</t>
  </si>
  <si>
    <t>Muu sotsiaalne kaitse</t>
  </si>
  <si>
    <t>EELARVE KULUD KOKKU</t>
  </si>
  <si>
    <t>EELARVE MAHT KOKKU</t>
  </si>
  <si>
    <t>Kirje nimetus</t>
  </si>
  <si>
    <t>Summa</t>
  </si>
  <si>
    <t>"Türi valla 2025. aasta eelarve" lisa 1</t>
  </si>
  <si>
    <t>Türi Vallavolikogu ……. määruse nr …</t>
  </si>
  <si>
    <t>Kulu kood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</si>
</sst>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i/>
      <sz val="11"/>
      <color rgb="FF7F7F7F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1" applyFont="1" applyBorder="1" applyAlignment="1">
      <alignment horizontal="left"/>
    </xf>
    <xf numFmtId="4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3" fontId="2" fillId="0" borderId="0" xfId="0" applyNumberFormat="1" applyFont="1"/>
    <xf numFmtId="0" fontId="5" fillId="0" borderId="1" xfId="1" applyFont="1" applyBorder="1" applyAlignment="1">
      <alignment horizontal="left"/>
    </xf>
    <xf numFmtId="4" fontId="6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/>
    <xf numFmtId="4" fontId="2" fillId="0" borderId="0" xfId="0" applyNumberFormat="1" applyFont="1"/>
    <xf numFmtId="49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49" fontId="5" fillId="0" borderId="1" xfId="0" applyNumberFormat="1" applyFont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49" fontId="5" fillId="0" borderId="1" xfId="0" quotePrefix="1" applyNumberFormat="1" applyFont="1" applyBorder="1" applyProtection="1">
      <protection locked="0"/>
    </xf>
    <xf numFmtId="0" fontId="5" fillId="0" borderId="1" xfId="0" quotePrefix="1" applyFont="1" applyBorder="1" applyProtection="1">
      <protection locked="0"/>
    </xf>
    <xf numFmtId="0" fontId="7" fillId="0" borderId="1" xfId="0" applyFont="1" applyBorder="1"/>
    <xf numFmtId="49" fontId="5" fillId="0" borderId="1" xfId="0" applyNumberFormat="1" applyFont="1" applyBorder="1" applyAlignment="1" applyProtection="1">
      <alignment horizontal="left"/>
      <protection locked="0"/>
    </xf>
    <xf numFmtId="49" fontId="5" fillId="0" borderId="1" xfId="0" quotePrefix="1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/>
    <xf numFmtId="0" fontId="2" fillId="0" borderId="1" xfId="0" applyFont="1" applyBorder="1"/>
    <xf numFmtId="0" fontId="4" fillId="0" borderId="1" xfId="0" applyFont="1" applyBorder="1"/>
    <xf numFmtId="4" fontId="6" fillId="0" borderId="0" xfId="0" applyNumberFormat="1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9" fillId="0" borderId="1" xfId="1" applyFont="1" applyBorder="1" applyAlignment="1">
      <alignment horizontal="left"/>
    </xf>
  </cellXfs>
  <cellStyles count="2">
    <cellStyle name="Normaallaad" xfId="0" builtinId="0"/>
    <cellStyle name="Selgitav teks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yrivv-my.sharepoint.com/personal/aime_roosioja_tyri_ee/Documents/T&#246;&#246;laud/2025/EELARVE%202025/volikogu/LISA%201.xlsx" TargetMode="External"/><Relationship Id="rId1" Type="http://schemas.openxmlformats.org/officeDocument/2006/relationships/externalLinkPath" Target="/personal/aime_roosioja_tyri_ee/Documents/T&#246;&#246;laud/2025/EELARVE%202025/volikogu/LIS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ond"/>
      <sheetName val="omatulu"/>
      <sheetName val="Leht1"/>
    </sheetNames>
    <sheetDataSet>
      <sheetData sheetId="0"/>
      <sheetData sheetId="1">
        <row r="24">
          <cell r="N24">
            <v>2120560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34C2-E6DC-44EA-A0DF-4FB6E28FFF47}">
  <dimension ref="A1:E174"/>
  <sheetViews>
    <sheetView tabSelected="1" workbookViewId="0">
      <selection activeCell="J182" sqref="J182"/>
    </sheetView>
  </sheetViews>
  <sheetFormatPr defaultColWidth="8.85546875" defaultRowHeight="15.75" x14ac:dyDescent="0.25"/>
  <cols>
    <col min="1" max="1" width="16.140625" style="1" customWidth="1"/>
    <col min="2" max="2" width="53.5703125" style="1" customWidth="1"/>
    <col min="3" max="3" width="16" style="34" customWidth="1"/>
    <col min="4" max="5" width="12.7109375" style="1" bestFit="1" customWidth="1"/>
    <col min="6" max="16384" width="8.85546875" style="1"/>
  </cols>
  <sheetData>
    <row r="1" spans="1:5" ht="15.75" customHeight="1" x14ac:dyDescent="0.25">
      <c r="B1" s="38" t="s">
        <v>296</v>
      </c>
      <c r="C1" s="38"/>
    </row>
    <row r="2" spans="1:5" ht="15.75" customHeight="1" x14ac:dyDescent="0.25">
      <c r="B2" s="38" t="s">
        <v>295</v>
      </c>
      <c r="C2" s="38"/>
    </row>
    <row r="4" spans="1:5" ht="15" x14ac:dyDescent="0.25">
      <c r="A4" s="35"/>
      <c r="B4" s="36" t="s">
        <v>293</v>
      </c>
      <c r="C4" s="37" t="s">
        <v>294</v>
      </c>
    </row>
    <row r="5" spans="1:5" ht="15" x14ac:dyDescent="0.25">
      <c r="A5" s="35"/>
      <c r="B5" s="36"/>
      <c r="C5" s="37"/>
    </row>
    <row r="6" spans="1:5" x14ac:dyDescent="0.25">
      <c r="A6" s="2" t="s">
        <v>0</v>
      </c>
      <c r="B6" s="3" t="s">
        <v>1</v>
      </c>
      <c r="C6" s="4">
        <f>+C7+C10+C11+C18</f>
        <v>21926892</v>
      </c>
    </row>
    <row r="7" spans="1:5" x14ac:dyDescent="0.25">
      <c r="A7" s="5">
        <v>30</v>
      </c>
      <c r="B7" s="5" t="s">
        <v>2</v>
      </c>
      <c r="C7" s="4">
        <f>+C8+C9</f>
        <v>13467550</v>
      </c>
      <c r="E7" s="6"/>
    </row>
    <row r="8" spans="1:5" x14ac:dyDescent="0.25">
      <c r="A8" s="7">
        <v>3000</v>
      </c>
      <c r="B8" s="7" t="s">
        <v>3</v>
      </c>
      <c r="C8" s="8">
        <v>12737550</v>
      </c>
    </row>
    <row r="9" spans="1:5" x14ac:dyDescent="0.25">
      <c r="A9" s="7">
        <v>3030</v>
      </c>
      <c r="B9" s="7" t="s">
        <v>4</v>
      </c>
      <c r="C9" s="8">
        <v>730000</v>
      </c>
    </row>
    <row r="10" spans="1:5" x14ac:dyDescent="0.25">
      <c r="A10" s="5">
        <v>32</v>
      </c>
      <c r="B10" s="3" t="s">
        <v>5</v>
      </c>
      <c r="C10" s="4">
        <f>+[1]omatulu!N24</f>
        <v>2120560</v>
      </c>
    </row>
    <row r="11" spans="1:5" x14ac:dyDescent="0.25">
      <c r="A11" s="9" t="s">
        <v>6</v>
      </c>
      <c r="B11" s="2" t="s">
        <v>7</v>
      </c>
      <c r="C11" s="8">
        <f>+C12+C15</f>
        <v>6268682</v>
      </c>
    </row>
    <row r="12" spans="1:5" x14ac:dyDescent="0.25">
      <c r="A12" s="5"/>
      <c r="B12" s="3" t="s">
        <v>8</v>
      </c>
      <c r="C12" s="4">
        <f>+C13+C14</f>
        <v>6177532</v>
      </c>
    </row>
    <row r="13" spans="1:5" x14ac:dyDescent="0.25">
      <c r="A13" s="7">
        <v>35200</v>
      </c>
      <c r="B13" s="7" t="s">
        <v>9</v>
      </c>
      <c r="C13" s="8">
        <v>4985032</v>
      </c>
    </row>
    <row r="14" spans="1:5" x14ac:dyDescent="0.25">
      <c r="A14" s="7">
        <v>35201</v>
      </c>
      <c r="B14" s="10" t="s">
        <v>10</v>
      </c>
      <c r="C14" s="8">
        <v>1192500</v>
      </c>
    </row>
    <row r="15" spans="1:5" x14ac:dyDescent="0.25">
      <c r="A15" s="7"/>
      <c r="B15" s="5" t="s">
        <v>11</v>
      </c>
      <c r="C15" s="4">
        <f>+C16+C17</f>
        <v>91150</v>
      </c>
    </row>
    <row r="16" spans="1:5" x14ac:dyDescent="0.25">
      <c r="A16" s="7" t="s">
        <v>12</v>
      </c>
      <c r="B16" s="10" t="s">
        <v>13</v>
      </c>
      <c r="C16" s="8">
        <v>91150</v>
      </c>
    </row>
    <row r="17" spans="1:3" x14ac:dyDescent="0.25">
      <c r="A17" s="7">
        <v>3521</v>
      </c>
      <c r="B17" s="10" t="s">
        <v>14</v>
      </c>
      <c r="C17" s="8">
        <v>0</v>
      </c>
    </row>
    <row r="18" spans="1:3" x14ac:dyDescent="0.25">
      <c r="A18" s="5">
        <v>38</v>
      </c>
      <c r="B18" s="3" t="s">
        <v>15</v>
      </c>
      <c r="C18" s="4">
        <f>SUM(C19:C22)</f>
        <v>70100</v>
      </c>
    </row>
    <row r="19" spans="1:3" x14ac:dyDescent="0.25">
      <c r="A19" s="11">
        <v>382510</v>
      </c>
      <c r="B19" s="12" t="s">
        <v>16</v>
      </c>
      <c r="C19" s="8">
        <v>10000</v>
      </c>
    </row>
    <row r="20" spans="1:3" x14ac:dyDescent="0.25">
      <c r="A20" s="7">
        <v>382540</v>
      </c>
      <c r="B20" s="7" t="s">
        <v>17</v>
      </c>
      <c r="C20" s="8">
        <v>20000</v>
      </c>
    </row>
    <row r="21" spans="1:3" x14ac:dyDescent="0.25">
      <c r="A21" s="7">
        <v>3882</v>
      </c>
      <c r="B21" s="7" t="s">
        <v>18</v>
      </c>
      <c r="C21" s="8">
        <v>0</v>
      </c>
    </row>
    <row r="22" spans="1:3" x14ac:dyDescent="0.25">
      <c r="A22" s="7">
        <v>3888</v>
      </c>
      <c r="B22" s="7" t="s">
        <v>19</v>
      </c>
      <c r="C22" s="8">
        <v>40100</v>
      </c>
    </row>
    <row r="23" spans="1:3" x14ac:dyDescent="0.25">
      <c r="A23" s="7"/>
      <c r="B23" s="13"/>
      <c r="C23" s="8"/>
    </row>
    <row r="24" spans="1:3" x14ac:dyDescent="0.25">
      <c r="A24" s="39" t="s">
        <v>297</v>
      </c>
      <c r="B24" s="3" t="s">
        <v>20</v>
      </c>
      <c r="C24" s="4">
        <f>+C25+C29</f>
        <v>20655687</v>
      </c>
    </row>
    <row r="25" spans="1:3" x14ac:dyDescent="0.25">
      <c r="A25" s="3" t="s">
        <v>21</v>
      </c>
      <c r="B25" s="3" t="s">
        <v>22</v>
      </c>
      <c r="C25" s="4">
        <f>+C26+C27+C28</f>
        <v>2668261</v>
      </c>
    </row>
    <row r="26" spans="1:3" x14ac:dyDescent="0.25">
      <c r="A26" s="7">
        <v>413</v>
      </c>
      <c r="B26" s="7" t="s">
        <v>23</v>
      </c>
      <c r="C26" s="8">
        <v>1665210</v>
      </c>
    </row>
    <row r="27" spans="1:3" x14ac:dyDescent="0.25">
      <c r="A27" s="7">
        <v>4500</v>
      </c>
      <c r="B27" s="7" t="s">
        <v>24</v>
      </c>
      <c r="C27" s="8">
        <v>78000</v>
      </c>
    </row>
    <row r="28" spans="1:3" x14ac:dyDescent="0.25">
      <c r="A28" s="7">
        <v>452</v>
      </c>
      <c r="B28" s="7" t="s">
        <v>25</v>
      </c>
      <c r="C28" s="8">
        <v>925051</v>
      </c>
    </row>
    <row r="29" spans="1:3" x14ac:dyDescent="0.25">
      <c r="A29" s="7"/>
      <c r="B29" s="3" t="s">
        <v>26</v>
      </c>
      <c r="C29" s="4">
        <f>+C30+C31+C32</f>
        <v>17987426</v>
      </c>
    </row>
    <row r="30" spans="1:3" x14ac:dyDescent="0.25">
      <c r="A30" s="7">
        <v>50</v>
      </c>
      <c r="B30" s="7" t="s">
        <v>27</v>
      </c>
      <c r="C30" s="8">
        <v>13051408</v>
      </c>
    </row>
    <row r="31" spans="1:3" x14ac:dyDescent="0.25">
      <c r="A31" s="7">
        <v>55</v>
      </c>
      <c r="B31" s="7" t="s">
        <v>28</v>
      </c>
      <c r="C31" s="8">
        <v>4834658</v>
      </c>
    </row>
    <row r="32" spans="1:3" x14ac:dyDescent="0.25">
      <c r="A32" s="7">
        <v>60</v>
      </c>
      <c r="B32" s="7" t="s">
        <v>29</v>
      </c>
      <c r="C32" s="8">
        <v>101360</v>
      </c>
    </row>
    <row r="33" spans="1:4" x14ac:dyDescent="0.25">
      <c r="A33" s="7"/>
      <c r="B33" s="3"/>
      <c r="C33" s="8"/>
    </row>
    <row r="34" spans="1:4" x14ac:dyDescent="0.25">
      <c r="A34" s="2"/>
      <c r="B34" s="5" t="s">
        <v>30</v>
      </c>
      <c r="C34" s="4">
        <f>+C6-C24</f>
        <v>1271205</v>
      </c>
    </row>
    <row r="35" spans="1:4" x14ac:dyDescent="0.25">
      <c r="A35" s="2" t="s">
        <v>31</v>
      </c>
      <c r="B35" s="5" t="s">
        <v>32</v>
      </c>
      <c r="C35" s="4">
        <f>SUM(C36:C47)</f>
        <v>-2528274</v>
      </c>
    </row>
    <row r="36" spans="1:4" x14ac:dyDescent="0.25">
      <c r="A36" s="14">
        <v>381</v>
      </c>
      <c r="B36" s="7" t="s">
        <v>33</v>
      </c>
      <c r="C36" s="8">
        <v>60300</v>
      </c>
    </row>
    <row r="37" spans="1:4" x14ac:dyDescent="0.25">
      <c r="A37" s="15" t="s">
        <v>34</v>
      </c>
      <c r="B37" s="7" t="s">
        <v>35</v>
      </c>
      <c r="C37" s="8">
        <v>-3521883.81</v>
      </c>
      <c r="D37" s="16"/>
    </row>
    <row r="38" spans="1:4" x14ac:dyDescent="0.25">
      <c r="A38" s="15" t="s">
        <v>36</v>
      </c>
      <c r="B38" s="7" t="s">
        <v>37</v>
      </c>
      <c r="C38" s="8">
        <v>1567323.81</v>
      </c>
      <c r="D38" s="16"/>
    </row>
    <row r="39" spans="1:4" x14ac:dyDescent="0.25">
      <c r="A39" s="15" t="s">
        <v>38</v>
      </c>
      <c r="B39" s="7" t="s">
        <v>39</v>
      </c>
      <c r="C39" s="8">
        <v>-37014</v>
      </c>
    </row>
    <row r="40" spans="1:4" x14ac:dyDescent="0.25">
      <c r="A40" s="15" t="s">
        <v>40</v>
      </c>
      <c r="B40" s="7" t="s">
        <v>41</v>
      </c>
      <c r="C40" s="8">
        <v>0</v>
      </c>
    </row>
    <row r="41" spans="1:4" x14ac:dyDescent="0.25">
      <c r="A41" s="15" t="s">
        <v>42</v>
      </c>
      <c r="B41" s="7" t="s">
        <v>43</v>
      </c>
      <c r="C41" s="8">
        <v>0</v>
      </c>
    </row>
    <row r="42" spans="1:4" x14ac:dyDescent="0.25">
      <c r="A42" s="15" t="s">
        <v>44</v>
      </c>
      <c r="B42" s="10" t="s">
        <v>45</v>
      </c>
      <c r="C42" s="8">
        <v>0</v>
      </c>
    </row>
    <row r="43" spans="1:4" x14ac:dyDescent="0.25">
      <c r="A43" s="15" t="s">
        <v>46</v>
      </c>
      <c r="B43" s="10" t="s">
        <v>47</v>
      </c>
      <c r="C43" s="8">
        <v>0</v>
      </c>
    </row>
    <row r="44" spans="1:4" x14ac:dyDescent="0.25">
      <c r="A44" s="15" t="s">
        <v>48</v>
      </c>
      <c r="B44" s="10" t="s">
        <v>49</v>
      </c>
      <c r="C44" s="8">
        <v>0</v>
      </c>
    </row>
    <row r="45" spans="1:4" x14ac:dyDescent="0.25">
      <c r="A45" s="15" t="s">
        <v>50</v>
      </c>
      <c r="B45" s="7" t="s">
        <v>51</v>
      </c>
      <c r="C45" s="8">
        <v>0</v>
      </c>
    </row>
    <row r="46" spans="1:4" x14ac:dyDescent="0.25">
      <c r="A46" s="15" t="s">
        <v>52</v>
      </c>
      <c r="B46" s="7" t="s">
        <v>53</v>
      </c>
      <c r="C46" s="8">
        <v>3000</v>
      </c>
    </row>
    <row r="47" spans="1:4" x14ac:dyDescent="0.25">
      <c r="A47" s="15" t="s">
        <v>54</v>
      </c>
      <c r="B47" s="7" t="s">
        <v>55</v>
      </c>
      <c r="C47" s="8">
        <v>-600000</v>
      </c>
    </row>
    <row r="48" spans="1:4" x14ac:dyDescent="0.25">
      <c r="A48" s="2"/>
      <c r="B48" s="3" t="s">
        <v>56</v>
      </c>
      <c r="C48" s="4">
        <f>+C34+C35</f>
        <v>-1257069</v>
      </c>
    </row>
    <row r="49" spans="1:3" x14ac:dyDescent="0.25">
      <c r="A49" s="2" t="s">
        <v>31</v>
      </c>
      <c r="B49" s="5" t="s">
        <v>57</v>
      </c>
      <c r="C49" s="4">
        <f>+C50+C51</f>
        <v>1257069</v>
      </c>
    </row>
    <row r="50" spans="1:3" x14ac:dyDescent="0.25">
      <c r="A50" s="15" t="s">
        <v>58</v>
      </c>
      <c r="B50" s="10" t="s">
        <v>59</v>
      </c>
      <c r="C50" s="8">
        <v>1991574</v>
      </c>
    </row>
    <row r="51" spans="1:3" x14ac:dyDescent="0.25">
      <c r="A51" s="15" t="s">
        <v>60</v>
      </c>
      <c r="B51" s="10" t="s">
        <v>61</v>
      </c>
      <c r="C51" s="8">
        <v>-734505</v>
      </c>
    </row>
    <row r="52" spans="1:3" ht="31.5" x14ac:dyDescent="0.25">
      <c r="A52" s="17" t="s">
        <v>62</v>
      </c>
      <c r="B52" s="18" t="s">
        <v>63</v>
      </c>
      <c r="C52" s="4">
        <v>0</v>
      </c>
    </row>
    <row r="53" spans="1:3" x14ac:dyDescent="0.25">
      <c r="A53" s="17"/>
      <c r="B53" s="18" t="s">
        <v>64</v>
      </c>
      <c r="C53" s="8"/>
    </row>
    <row r="54" spans="1:3" x14ac:dyDescent="0.25">
      <c r="A54" s="17"/>
      <c r="B54" s="18"/>
      <c r="C54" s="8"/>
    </row>
    <row r="55" spans="1:3" ht="31.5" x14ac:dyDescent="0.25">
      <c r="A55" s="17"/>
      <c r="B55" s="18" t="s">
        <v>65</v>
      </c>
      <c r="C55" s="4">
        <f>+C57+C65+C68+C78+C89+C105+C108+C129+C153</f>
        <v>24814584.810000002</v>
      </c>
    </row>
    <row r="56" spans="1:3" x14ac:dyDescent="0.25">
      <c r="A56" s="2" t="s">
        <v>31</v>
      </c>
      <c r="B56" s="5" t="s">
        <v>66</v>
      </c>
      <c r="C56" s="8"/>
    </row>
    <row r="57" spans="1:3" x14ac:dyDescent="0.25">
      <c r="A57" s="19" t="s">
        <v>67</v>
      </c>
      <c r="B57" s="20" t="s">
        <v>68</v>
      </c>
      <c r="C57" s="4">
        <f>SUM(C58:C64)</f>
        <v>1653201</v>
      </c>
    </row>
    <row r="58" spans="1:3" x14ac:dyDescent="0.25">
      <c r="A58" s="21" t="s">
        <v>69</v>
      </c>
      <c r="B58" s="22" t="s">
        <v>70</v>
      </c>
      <c r="C58" s="8">
        <v>79421</v>
      </c>
    </row>
    <row r="59" spans="1:3" x14ac:dyDescent="0.25">
      <c r="A59" s="21" t="s">
        <v>71</v>
      </c>
      <c r="B59" s="22" t="s">
        <v>72</v>
      </c>
      <c r="C59" s="8">
        <v>760280</v>
      </c>
    </row>
    <row r="60" spans="1:3" x14ac:dyDescent="0.25">
      <c r="A60" s="23" t="s">
        <v>73</v>
      </c>
      <c r="B60" s="22" t="s">
        <v>74</v>
      </c>
      <c r="C60" s="8">
        <v>100000</v>
      </c>
    </row>
    <row r="61" spans="1:3" x14ac:dyDescent="0.25">
      <c r="A61" s="23" t="s">
        <v>75</v>
      </c>
      <c r="B61" s="22" t="s">
        <v>76</v>
      </c>
      <c r="C61" s="8">
        <v>1500</v>
      </c>
    </row>
    <row r="62" spans="1:3" x14ac:dyDescent="0.25">
      <c r="A62" s="23" t="s">
        <v>77</v>
      </c>
      <c r="B62" s="22" t="s">
        <v>78</v>
      </c>
      <c r="C62" s="8">
        <v>30000</v>
      </c>
    </row>
    <row r="63" spans="1:3" x14ac:dyDescent="0.25">
      <c r="A63" s="23" t="s">
        <v>79</v>
      </c>
      <c r="B63" s="22" t="s">
        <v>80</v>
      </c>
      <c r="C63" s="8">
        <v>600000</v>
      </c>
    </row>
    <row r="64" spans="1:3" x14ac:dyDescent="0.25">
      <c r="A64" s="23" t="s">
        <v>81</v>
      </c>
      <c r="B64" s="22" t="s">
        <v>82</v>
      </c>
      <c r="C64" s="8">
        <v>82000</v>
      </c>
    </row>
    <row r="65" spans="1:3" x14ac:dyDescent="0.25">
      <c r="A65" s="24" t="s">
        <v>83</v>
      </c>
      <c r="B65" s="20" t="s">
        <v>84</v>
      </c>
      <c r="C65" s="4">
        <f>+C66+C67</f>
        <v>14000</v>
      </c>
    </row>
    <row r="66" spans="1:3" x14ac:dyDescent="0.25">
      <c r="A66" s="23" t="s">
        <v>85</v>
      </c>
      <c r="B66" s="22" t="s">
        <v>86</v>
      </c>
      <c r="C66" s="8">
        <v>3000</v>
      </c>
    </row>
    <row r="67" spans="1:3" x14ac:dyDescent="0.25">
      <c r="A67" s="23" t="s">
        <v>87</v>
      </c>
      <c r="B67" s="22" t="s">
        <v>88</v>
      </c>
      <c r="C67" s="8">
        <v>11000</v>
      </c>
    </row>
    <row r="68" spans="1:3" x14ac:dyDescent="0.25">
      <c r="A68" s="24" t="s">
        <v>89</v>
      </c>
      <c r="B68" s="20" t="s">
        <v>90</v>
      </c>
      <c r="C68" s="4">
        <f>SUM(C69:C77)-C71</f>
        <v>1058183</v>
      </c>
    </row>
    <row r="69" spans="1:3" x14ac:dyDescent="0.25">
      <c r="A69" s="25" t="s">
        <v>91</v>
      </c>
      <c r="B69" s="22" t="s">
        <v>92</v>
      </c>
      <c r="C69" s="8">
        <v>4000</v>
      </c>
    </row>
    <row r="70" spans="1:3" x14ac:dyDescent="0.25">
      <c r="A70" s="23" t="s">
        <v>93</v>
      </c>
      <c r="B70" s="22" t="s">
        <v>94</v>
      </c>
      <c r="C70" s="8">
        <v>8000</v>
      </c>
    </row>
    <row r="71" spans="1:3" x14ac:dyDescent="0.25">
      <c r="A71" s="23" t="s">
        <v>95</v>
      </c>
      <c r="B71" s="22" t="s">
        <v>96</v>
      </c>
      <c r="C71" s="8">
        <f>+C72+C73</f>
        <v>782790</v>
      </c>
    </row>
    <row r="72" spans="1:3" x14ac:dyDescent="0.25">
      <c r="A72" s="23" t="s">
        <v>97</v>
      </c>
      <c r="B72" s="22" t="s">
        <v>98</v>
      </c>
      <c r="C72" s="8">
        <v>0</v>
      </c>
    </row>
    <row r="73" spans="1:3" x14ac:dyDescent="0.25">
      <c r="A73" s="23" t="s">
        <v>95</v>
      </c>
      <c r="B73" s="22" t="s">
        <v>99</v>
      </c>
      <c r="C73" s="8">
        <v>782790</v>
      </c>
    </row>
    <row r="74" spans="1:3" x14ac:dyDescent="0.25">
      <c r="A74" s="25" t="s">
        <v>100</v>
      </c>
      <c r="B74" s="22" t="s">
        <v>101</v>
      </c>
      <c r="C74" s="8">
        <v>0</v>
      </c>
    </row>
    <row r="75" spans="1:3" x14ac:dyDescent="0.25">
      <c r="A75" s="23" t="s">
        <v>102</v>
      </c>
      <c r="B75" s="22" t="s">
        <v>103</v>
      </c>
      <c r="C75" s="8">
        <v>1500</v>
      </c>
    </row>
    <row r="76" spans="1:3" x14ac:dyDescent="0.25">
      <c r="A76" s="23" t="s">
        <v>104</v>
      </c>
      <c r="B76" s="22" t="s">
        <v>105</v>
      </c>
      <c r="C76" s="8">
        <v>15523</v>
      </c>
    </row>
    <row r="77" spans="1:3" x14ac:dyDescent="0.25">
      <c r="A77" s="23" t="s">
        <v>106</v>
      </c>
      <c r="B77" s="22" t="s">
        <v>107</v>
      </c>
      <c r="C77" s="8">
        <v>246370</v>
      </c>
    </row>
    <row r="78" spans="1:3" x14ac:dyDescent="0.25">
      <c r="A78" s="24" t="s">
        <v>108</v>
      </c>
      <c r="B78" s="20" t="s">
        <v>109</v>
      </c>
      <c r="C78" s="4">
        <f>+C79+C82+C84+C86</f>
        <v>1069021.81</v>
      </c>
    </row>
    <row r="79" spans="1:3" x14ac:dyDescent="0.25">
      <c r="A79" s="23" t="s">
        <v>110</v>
      </c>
      <c r="B79" s="22" t="s">
        <v>111</v>
      </c>
      <c r="C79" s="8">
        <f>+C80+C81</f>
        <v>168631</v>
      </c>
    </row>
    <row r="80" spans="1:3" x14ac:dyDescent="0.25">
      <c r="A80" s="23" t="s">
        <v>112</v>
      </c>
      <c r="B80" s="22" t="s">
        <v>113</v>
      </c>
      <c r="C80" s="8">
        <v>20252</v>
      </c>
    </row>
    <row r="81" spans="1:3" x14ac:dyDescent="0.25">
      <c r="A81" s="23" t="s">
        <v>114</v>
      </c>
      <c r="B81" s="22" t="s">
        <v>115</v>
      </c>
      <c r="C81" s="8">
        <v>148379</v>
      </c>
    </row>
    <row r="82" spans="1:3" x14ac:dyDescent="0.25">
      <c r="A82" s="23" t="s">
        <v>116</v>
      </c>
      <c r="B82" s="22" t="s">
        <v>117</v>
      </c>
      <c r="C82" s="8">
        <f>+C83</f>
        <v>400800</v>
      </c>
    </row>
    <row r="83" spans="1:3" x14ac:dyDescent="0.25">
      <c r="A83" s="23" t="s">
        <v>118</v>
      </c>
      <c r="B83" s="22" t="s">
        <v>119</v>
      </c>
      <c r="C83" s="8">
        <v>400800</v>
      </c>
    </row>
    <row r="84" spans="1:3" x14ac:dyDescent="0.25">
      <c r="A84" s="25" t="s">
        <v>120</v>
      </c>
      <c r="B84" s="22" t="s">
        <v>121</v>
      </c>
      <c r="C84" s="8">
        <f>+C85</f>
        <v>500</v>
      </c>
    </row>
    <row r="85" spans="1:3" x14ac:dyDescent="0.25">
      <c r="A85" s="25" t="s">
        <v>122</v>
      </c>
      <c r="B85" s="22" t="s">
        <v>123</v>
      </c>
      <c r="C85" s="8">
        <v>500</v>
      </c>
    </row>
    <row r="86" spans="1:3" x14ac:dyDescent="0.25">
      <c r="A86" s="23" t="s">
        <v>124</v>
      </c>
      <c r="B86" s="22" t="s">
        <v>125</v>
      </c>
      <c r="C86" s="8">
        <f>+C87+C88</f>
        <v>499090.81</v>
      </c>
    </row>
    <row r="87" spans="1:3" x14ac:dyDescent="0.25">
      <c r="A87" s="23" t="s">
        <v>126</v>
      </c>
      <c r="B87" s="22" t="s">
        <v>127</v>
      </c>
      <c r="C87" s="8">
        <v>117691.81</v>
      </c>
    </row>
    <row r="88" spans="1:3" x14ac:dyDescent="0.25">
      <c r="A88" s="23" t="s">
        <v>128</v>
      </c>
      <c r="B88" s="22" t="s">
        <v>129</v>
      </c>
      <c r="C88" s="8">
        <v>381399</v>
      </c>
    </row>
    <row r="89" spans="1:3" x14ac:dyDescent="0.25">
      <c r="A89" s="24" t="s">
        <v>130</v>
      </c>
      <c r="B89" s="20" t="s">
        <v>131</v>
      </c>
      <c r="C89" s="4">
        <f>+C90+C91+C94+C96</f>
        <v>625966</v>
      </c>
    </row>
    <row r="90" spans="1:3" x14ac:dyDescent="0.25">
      <c r="A90" s="25" t="s">
        <v>132</v>
      </c>
      <c r="B90" s="22" t="s">
        <v>133</v>
      </c>
      <c r="C90" s="8">
        <v>6500</v>
      </c>
    </row>
    <row r="91" spans="1:3" x14ac:dyDescent="0.25">
      <c r="A91" s="23" t="s">
        <v>134</v>
      </c>
      <c r="B91" s="22" t="s">
        <v>135</v>
      </c>
      <c r="C91" s="8">
        <f>+C92+C93</f>
        <v>39000</v>
      </c>
    </row>
    <row r="92" spans="1:3" x14ac:dyDescent="0.25">
      <c r="A92" s="23" t="s">
        <v>136</v>
      </c>
      <c r="B92" s="22" t="s">
        <v>137</v>
      </c>
      <c r="C92" s="8">
        <v>38000</v>
      </c>
    </row>
    <row r="93" spans="1:3" x14ac:dyDescent="0.25">
      <c r="A93" s="23" t="s">
        <v>138</v>
      </c>
      <c r="B93" s="22" t="s">
        <v>139</v>
      </c>
      <c r="C93" s="8">
        <v>1000</v>
      </c>
    </row>
    <row r="94" spans="1:3" x14ac:dyDescent="0.25">
      <c r="A94" s="23" t="s">
        <v>140</v>
      </c>
      <c r="B94" s="22" t="s">
        <v>141</v>
      </c>
      <c r="C94" s="8">
        <f>+C95</f>
        <v>143849</v>
      </c>
    </row>
    <row r="95" spans="1:3" x14ac:dyDescent="0.25">
      <c r="A95" s="23" t="s">
        <v>142</v>
      </c>
      <c r="B95" s="22" t="s">
        <v>143</v>
      </c>
      <c r="C95" s="8">
        <v>143849</v>
      </c>
    </row>
    <row r="96" spans="1:3" x14ac:dyDescent="0.25">
      <c r="A96" s="23" t="s">
        <v>144</v>
      </c>
      <c r="B96" s="22" t="s">
        <v>145</v>
      </c>
      <c r="C96" s="8">
        <f>+C97+C100+C101+C103+C104</f>
        <v>436617</v>
      </c>
    </row>
    <row r="97" spans="1:3" x14ac:dyDescent="0.25">
      <c r="A97" s="25" t="s">
        <v>146</v>
      </c>
      <c r="B97" s="22" t="s">
        <v>147</v>
      </c>
      <c r="C97" s="8">
        <f>+C98+C99</f>
        <v>49512</v>
      </c>
    </row>
    <row r="98" spans="1:3" x14ac:dyDescent="0.25">
      <c r="A98" s="25" t="s">
        <v>148</v>
      </c>
      <c r="B98" s="22" t="s">
        <v>149</v>
      </c>
      <c r="C98" s="8">
        <v>4100</v>
      </c>
    </row>
    <row r="99" spans="1:3" x14ac:dyDescent="0.25">
      <c r="A99" s="25" t="s">
        <v>150</v>
      </c>
      <c r="B99" s="22" t="s">
        <v>151</v>
      </c>
      <c r="C99" s="8">
        <v>45412</v>
      </c>
    </row>
    <row r="100" spans="1:3" x14ac:dyDescent="0.25">
      <c r="A100" s="25" t="s">
        <v>152</v>
      </c>
      <c r="B100" s="22" t="s">
        <v>153</v>
      </c>
      <c r="C100" s="8">
        <v>13000</v>
      </c>
    </row>
    <row r="101" spans="1:3" x14ac:dyDescent="0.25">
      <c r="A101" s="25" t="s">
        <v>154</v>
      </c>
      <c r="B101" s="22" t="s">
        <v>155</v>
      </c>
      <c r="C101" s="8">
        <f>+C102</f>
        <v>128467</v>
      </c>
    </row>
    <row r="102" spans="1:3" x14ac:dyDescent="0.25">
      <c r="A102" s="25" t="s">
        <v>156</v>
      </c>
      <c r="B102" s="22" t="s">
        <v>157</v>
      </c>
      <c r="C102" s="8">
        <v>128467</v>
      </c>
    </row>
    <row r="103" spans="1:3" x14ac:dyDescent="0.25">
      <c r="A103" s="25" t="s">
        <v>158</v>
      </c>
      <c r="B103" s="22" t="s">
        <v>159</v>
      </c>
      <c r="C103" s="8">
        <v>7993</v>
      </c>
    </row>
    <row r="104" spans="1:3" x14ac:dyDescent="0.25">
      <c r="A104" s="25" t="s">
        <v>160</v>
      </c>
      <c r="B104" s="22" t="s">
        <v>161</v>
      </c>
      <c r="C104" s="8">
        <v>237645</v>
      </c>
    </row>
    <row r="105" spans="1:3" x14ac:dyDescent="0.25">
      <c r="A105" s="19" t="s">
        <v>162</v>
      </c>
      <c r="B105" s="20" t="s">
        <v>163</v>
      </c>
      <c r="C105" s="4">
        <f>+C106+C107</f>
        <v>39618</v>
      </c>
    </row>
    <row r="106" spans="1:3" x14ac:dyDescent="0.25">
      <c r="A106" s="21" t="s">
        <v>164</v>
      </c>
      <c r="B106" s="22" t="s">
        <v>165</v>
      </c>
      <c r="C106" s="8">
        <v>10500</v>
      </c>
    </row>
    <row r="107" spans="1:3" x14ac:dyDescent="0.25">
      <c r="A107" s="26" t="s">
        <v>166</v>
      </c>
      <c r="B107" s="22" t="s">
        <v>167</v>
      </c>
      <c r="C107" s="8">
        <v>29118</v>
      </c>
    </row>
    <row r="108" spans="1:3" x14ac:dyDescent="0.25">
      <c r="A108" s="19" t="s">
        <v>168</v>
      </c>
      <c r="B108" s="20" t="s">
        <v>169</v>
      </c>
      <c r="C108" s="4">
        <f>+C109+C114+C119+C120+C122+C124+C126+C127+C128</f>
        <v>2451955</v>
      </c>
    </row>
    <row r="109" spans="1:3" x14ac:dyDescent="0.25">
      <c r="A109" s="21" t="s">
        <v>170</v>
      </c>
      <c r="B109" s="22" t="s">
        <v>171</v>
      </c>
      <c r="C109" s="8">
        <f>SUM(C110:C113)</f>
        <v>719901</v>
      </c>
    </row>
    <row r="110" spans="1:3" x14ac:dyDescent="0.25">
      <c r="A110" s="26" t="s">
        <v>172</v>
      </c>
      <c r="B110" s="22" t="s">
        <v>173</v>
      </c>
      <c r="C110" s="8">
        <v>575401</v>
      </c>
    </row>
    <row r="111" spans="1:3" x14ac:dyDescent="0.25">
      <c r="A111" s="26" t="s">
        <v>174</v>
      </c>
      <c r="B111" s="22" t="s">
        <v>175</v>
      </c>
      <c r="C111" s="8">
        <v>12000</v>
      </c>
    </row>
    <row r="112" spans="1:3" x14ac:dyDescent="0.25">
      <c r="A112" s="26" t="s">
        <v>176</v>
      </c>
      <c r="B112" s="22" t="s">
        <v>177</v>
      </c>
      <c r="C112" s="8">
        <v>130000</v>
      </c>
    </row>
    <row r="113" spans="1:3" x14ac:dyDescent="0.25">
      <c r="A113" s="26" t="s">
        <v>178</v>
      </c>
      <c r="B113" s="22" t="s">
        <v>179</v>
      </c>
      <c r="C113" s="8">
        <v>2500</v>
      </c>
    </row>
    <row r="114" spans="1:3" x14ac:dyDescent="0.25">
      <c r="A114" s="21" t="s">
        <v>180</v>
      </c>
      <c r="B114" s="22" t="s">
        <v>181</v>
      </c>
      <c r="C114" s="8">
        <f>+C115+C116+C117+C118</f>
        <v>348209</v>
      </c>
    </row>
    <row r="115" spans="1:3" x14ac:dyDescent="0.25">
      <c r="A115" s="26" t="s">
        <v>182</v>
      </c>
      <c r="B115" s="22" t="s">
        <v>183</v>
      </c>
      <c r="C115" s="8">
        <v>27000</v>
      </c>
    </row>
    <row r="116" spans="1:3" x14ac:dyDescent="0.25">
      <c r="A116" s="26" t="s">
        <v>184</v>
      </c>
      <c r="B116" s="22" t="s">
        <v>185</v>
      </c>
      <c r="C116" s="8">
        <v>192428</v>
      </c>
    </row>
    <row r="117" spans="1:3" x14ac:dyDescent="0.25">
      <c r="A117" s="26" t="s">
        <v>186</v>
      </c>
      <c r="B117" s="22" t="s">
        <v>187</v>
      </c>
      <c r="C117" s="8">
        <v>46762</v>
      </c>
    </row>
    <row r="118" spans="1:3" x14ac:dyDescent="0.25">
      <c r="A118" s="26" t="s">
        <v>188</v>
      </c>
      <c r="B118" s="22" t="s">
        <v>189</v>
      </c>
      <c r="C118" s="8">
        <v>82019</v>
      </c>
    </row>
    <row r="119" spans="1:3" x14ac:dyDescent="0.25">
      <c r="A119" s="21" t="s">
        <v>190</v>
      </c>
      <c r="B119" s="22" t="s">
        <v>191</v>
      </c>
      <c r="C119" s="8">
        <v>88000</v>
      </c>
    </row>
    <row r="120" spans="1:3" x14ac:dyDescent="0.25">
      <c r="A120" s="21" t="s">
        <v>192</v>
      </c>
      <c r="B120" s="27" t="s">
        <v>193</v>
      </c>
      <c r="C120" s="8">
        <f>+C121</f>
        <v>327063</v>
      </c>
    </row>
    <row r="121" spans="1:3" x14ac:dyDescent="0.25">
      <c r="A121" s="26" t="s">
        <v>194</v>
      </c>
      <c r="B121" s="27" t="s">
        <v>195</v>
      </c>
      <c r="C121" s="8">
        <v>327063</v>
      </c>
    </row>
    <row r="122" spans="1:3" x14ac:dyDescent="0.25">
      <c r="A122" s="23" t="s">
        <v>196</v>
      </c>
      <c r="B122" s="27" t="s">
        <v>197</v>
      </c>
      <c r="C122" s="8">
        <f>+C123</f>
        <v>817912</v>
      </c>
    </row>
    <row r="123" spans="1:3" x14ac:dyDescent="0.25">
      <c r="A123" s="25" t="s">
        <v>198</v>
      </c>
      <c r="B123" s="27" t="s">
        <v>199</v>
      </c>
      <c r="C123" s="8">
        <v>817912</v>
      </c>
    </row>
    <row r="124" spans="1:3" x14ac:dyDescent="0.25">
      <c r="A124" s="28" t="s">
        <v>200</v>
      </c>
      <c r="B124" s="22" t="s">
        <v>201</v>
      </c>
      <c r="C124" s="8">
        <f>+C125</f>
        <v>55710</v>
      </c>
    </row>
    <row r="125" spans="1:3" x14ac:dyDescent="0.25">
      <c r="A125" s="29" t="s">
        <v>202</v>
      </c>
      <c r="B125" s="22" t="s">
        <v>203</v>
      </c>
      <c r="C125" s="8">
        <v>55710</v>
      </c>
    </row>
    <row r="126" spans="1:3" x14ac:dyDescent="0.25">
      <c r="A126" s="26" t="s">
        <v>204</v>
      </c>
      <c r="B126" s="22" t="s">
        <v>205</v>
      </c>
      <c r="C126" s="8">
        <v>6500</v>
      </c>
    </row>
    <row r="127" spans="1:3" x14ac:dyDescent="0.25">
      <c r="A127" s="21" t="s">
        <v>206</v>
      </c>
      <c r="B127" s="22" t="s">
        <v>207</v>
      </c>
      <c r="C127" s="8">
        <v>61660</v>
      </c>
    </row>
    <row r="128" spans="1:3" x14ac:dyDescent="0.25">
      <c r="A128" s="23" t="s">
        <v>208</v>
      </c>
      <c r="B128" s="22" t="s">
        <v>209</v>
      </c>
      <c r="C128" s="8">
        <v>27000</v>
      </c>
    </row>
    <row r="129" spans="1:3" x14ac:dyDescent="0.25">
      <c r="A129" s="19" t="s">
        <v>210</v>
      </c>
      <c r="B129" s="20" t="s">
        <v>211</v>
      </c>
      <c r="C129" s="4">
        <f>+C130+C136+C145+C146+C147+C150+C151+C152</f>
        <v>13934069</v>
      </c>
    </row>
    <row r="130" spans="1:3" x14ac:dyDescent="0.25">
      <c r="A130" s="23" t="s">
        <v>212</v>
      </c>
      <c r="B130" s="21" t="s">
        <v>213</v>
      </c>
      <c r="C130" s="8">
        <f>SUM(C131:C135)</f>
        <v>3524275</v>
      </c>
    </row>
    <row r="131" spans="1:3" x14ac:dyDescent="0.25">
      <c r="A131" s="25" t="s">
        <v>214</v>
      </c>
      <c r="B131" s="21" t="s">
        <v>215</v>
      </c>
      <c r="C131" s="8">
        <v>130000</v>
      </c>
    </row>
    <row r="132" spans="1:3" x14ac:dyDescent="0.25">
      <c r="A132" s="25" t="s">
        <v>216</v>
      </c>
      <c r="B132" s="21" t="s">
        <v>217</v>
      </c>
      <c r="C132" s="8">
        <v>423398</v>
      </c>
    </row>
    <row r="133" spans="1:3" x14ac:dyDescent="0.25">
      <c r="A133" s="25" t="s">
        <v>218</v>
      </c>
      <c r="B133" s="21" t="s">
        <v>219</v>
      </c>
      <c r="C133" s="8">
        <v>164061</v>
      </c>
    </row>
    <row r="134" spans="1:3" x14ac:dyDescent="0.25">
      <c r="A134" s="25" t="s">
        <v>220</v>
      </c>
      <c r="B134" s="21" t="s">
        <v>221</v>
      </c>
      <c r="C134" s="8">
        <v>464921</v>
      </c>
    </row>
    <row r="135" spans="1:3" x14ac:dyDescent="0.25">
      <c r="A135" s="25" t="s">
        <v>222</v>
      </c>
      <c r="B135" s="21" t="s">
        <v>223</v>
      </c>
      <c r="C135" s="8">
        <v>2341895</v>
      </c>
    </row>
    <row r="136" spans="1:3" x14ac:dyDescent="0.25">
      <c r="A136" s="21" t="s">
        <v>224</v>
      </c>
      <c r="B136" s="22" t="s">
        <v>225</v>
      </c>
      <c r="C136" s="8">
        <f>SUM(C137:C144)</f>
        <v>6944178</v>
      </c>
    </row>
    <row r="137" spans="1:3" x14ac:dyDescent="0.25">
      <c r="A137" s="26" t="s">
        <v>226</v>
      </c>
      <c r="B137" s="22" t="s">
        <v>227</v>
      </c>
      <c r="C137" s="8">
        <v>140000</v>
      </c>
    </row>
    <row r="138" spans="1:3" x14ac:dyDescent="0.25">
      <c r="A138" s="26" t="s">
        <v>228</v>
      </c>
      <c r="B138" s="22" t="s">
        <v>229</v>
      </c>
      <c r="C138" s="8">
        <v>860913</v>
      </c>
    </row>
    <row r="139" spans="1:3" x14ac:dyDescent="0.25">
      <c r="A139" s="26" t="s">
        <v>230</v>
      </c>
      <c r="B139" s="22" t="s">
        <v>231</v>
      </c>
      <c r="C139" s="8">
        <v>960474</v>
      </c>
    </row>
    <row r="140" spans="1:3" x14ac:dyDescent="0.25">
      <c r="A140" s="26" t="s">
        <v>232</v>
      </c>
      <c r="B140" s="22" t="s">
        <v>233</v>
      </c>
      <c r="C140" s="8">
        <v>2902122</v>
      </c>
    </row>
    <row r="141" spans="1:3" x14ac:dyDescent="0.25">
      <c r="A141" s="26" t="s">
        <v>234</v>
      </c>
      <c r="B141" s="22" t="s">
        <v>235</v>
      </c>
      <c r="C141" s="8">
        <v>315867</v>
      </c>
    </row>
    <row r="142" spans="1:3" x14ac:dyDescent="0.25">
      <c r="A142" s="26" t="s">
        <v>236</v>
      </c>
      <c r="B142" s="22" t="s">
        <v>237</v>
      </c>
      <c r="C142" s="8">
        <v>320148</v>
      </c>
    </row>
    <row r="143" spans="1:3" x14ac:dyDescent="0.25">
      <c r="A143" s="26" t="s">
        <v>238</v>
      </c>
      <c r="B143" s="22" t="s">
        <v>239</v>
      </c>
      <c r="C143" s="8">
        <v>854349</v>
      </c>
    </row>
    <row r="144" spans="1:3" x14ac:dyDescent="0.25">
      <c r="A144" s="26" t="s">
        <v>240</v>
      </c>
      <c r="B144" s="22" t="s">
        <v>241</v>
      </c>
      <c r="C144" s="8">
        <v>590305</v>
      </c>
    </row>
    <row r="145" spans="1:3" x14ac:dyDescent="0.25">
      <c r="A145" s="23" t="s">
        <v>242</v>
      </c>
      <c r="B145" s="22" t="s">
        <v>243</v>
      </c>
      <c r="C145" s="8">
        <v>405853</v>
      </c>
    </row>
    <row r="146" spans="1:3" x14ac:dyDescent="0.25">
      <c r="A146" s="25" t="s">
        <v>244</v>
      </c>
      <c r="B146" s="30" t="s">
        <v>245</v>
      </c>
      <c r="C146" s="8">
        <v>544080</v>
      </c>
    </row>
    <row r="147" spans="1:3" x14ac:dyDescent="0.25">
      <c r="A147" s="23" t="s">
        <v>246</v>
      </c>
      <c r="B147" s="22" t="s">
        <v>247</v>
      </c>
      <c r="C147" s="8">
        <f>+C148+C149</f>
        <v>205056</v>
      </c>
    </row>
    <row r="148" spans="1:3" x14ac:dyDescent="0.25">
      <c r="A148" s="23" t="s">
        <v>248</v>
      </c>
      <c r="B148" s="22" t="s">
        <v>249</v>
      </c>
      <c r="C148" s="8">
        <v>171000</v>
      </c>
    </row>
    <row r="149" spans="1:3" x14ac:dyDescent="0.25">
      <c r="A149" s="23" t="s">
        <v>250</v>
      </c>
      <c r="B149" s="22" t="s">
        <v>251</v>
      </c>
      <c r="C149" s="8">
        <v>34056</v>
      </c>
    </row>
    <row r="150" spans="1:3" x14ac:dyDescent="0.25">
      <c r="A150" s="23" t="s">
        <v>252</v>
      </c>
      <c r="B150" s="22" t="s">
        <v>253</v>
      </c>
      <c r="C150" s="8">
        <f>29568+60999+46625+249576+57767+29505+76521</f>
        <v>550561</v>
      </c>
    </row>
    <row r="151" spans="1:3" x14ac:dyDescent="0.25">
      <c r="A151" s="23" t="s">
        <v>254</v>
      </c>
      <c r="B151" s="22" t="s">
        <v>255</v>
      </c>
      <c r="C151" s="8">
        <v>69473</v>
      </c>
    </row>
    <row r="152" spans="1:3" x14ac:dyDescent="0.25">
      <c r="A152" s="23" t="s">
        <v>256</v>
      </c>
      <c r="B152" s="22" t="s">
        <v>257</v>
      </c>
      <c r="C152" s="8">
        <v>1690593</v>
      </c>
    </row>
    <row r="153" spans="1:3" x14ac:dyDescent="0.25">
      <c r="A153" s="24" t="s">
        <v>258</v>
      </c>
      <c r="B153" s="20" t="s">
        <v>259</v>
      </c>
      <c r="C153" s="4">
        <f>+C154+C155+C156+C157+C158+C159+C160+C161+C162+C163+C164+C165+C166+C167+C170+C171+C172</f>
        <v>3968571</v>
      </c>
    </row>
    <row r="154" spans="1:3" x14ac:dyDescent="0.25">
      <c r="A154" s="23" t="s">
        <v>260</v>
      </c>
      <c r="B154" s="22" t="s">
        <v>261</v>
      </c>
      <c r="C154" s="8">
        <f>18050+130452</f>
        <v>148502</v>
      </c>
    </row>
    <row r="155" spans="1:3" x14ac:dyDescent="0.25">
      <c r="A155" s="23" t="s">
        <v>262</v>
      </c>
      <c r="B155" s="22" t="s">
        <v>263</v>
      </c>
      <c r="C155" s="8">
        <v>0</v>
      </c>
    </row>
    <row r="156" spans="1:3" x14ac:dyDescent="0.25">
      <c r="A156" s="23" t="s">
        <v>264</v>
      </c>
      <c r="B156" s="22" t="s">
        <v>265</v>
      </c>
      <c r="C156" s="8">
        <v>0</v>
      </c>
    </row>
    <row r="157" spans="1:3" x14ac:dyDescent="0.25">
      <c r="A157" s="23" t="s">
        <v>266</v>
      </c>
      <c r="B157" s="22" t="s">
        <v>267</v>
      </c>
      <c r="C157" s="8">
        <v>62000</v>
      </c>
    </row>
    <row r="158" spans="1:3" x14ac:dyDescent="0.25">
      <c r="A158" s="23" t="s">
        <v>268</v>
      </c>
      <c r="B158" s="22" t="s">
        <v>269</v>
      </c>
      <c r="C158" s="8">
        <v>9010</v>
      </c>
    </row>
    <row r="159" spans="1:3" x14ac:dyDescent="0.25">
      <c r="A159" s="23" t="s">
        <v>270</v>
      </c>
      <c r="B159" s="22" t="s">
        <v>271</v>
      </c>
      <c r="C159" s="8">
        <v>0</v>
      </c>
    </row>
    <row r="160" spans="1:3" x14ac:dyDescent="0.25">
      <c r="A160" s="23" t="s">
        <v>272</v>
      </c>
      <c r="B160" s="22" t="s">
        <v>273</v>
      </c>
      <c r="C160" s="8">
        <v>0</v>
      </c>
    </row>
    <row r="161" spans="1:3" x14ac:dyDescent="0.25">
      <c r="A161" s="23" t="s">
        <v>274</v>
      </c>
      <c r="B161" s="22" t="s">
        <v>275</v>
      </c>
      <c r="C161" s="8">
        <f>800000+577965</f>
        <v>1377965</v>
      </c>
    </row>
    <row r="162" spans="1:3" x14ac:dyDescent="0.25">
      <c r="A162" s="21" t="s">
        <v>276</v>
      </c>
      <c r="B162" s="22" t="s">
        <v>277</v>
      </c>
      <c r="C162" s="8">
        <v>0</v>
      </c>
    </row>
    <row r="163" spans="1:3" x14ac:dyDescent="0.25">
      <c r="A163" s="22">
        <v>10202</v>
      </c>
      <c r="B163" s="22" t="s">
        <v>278</v>
      </c>
      <c r="C163" s="8">
        <v>140490</v>
      </c>
    </row>
    <row r="164" spans="1:3" x14ac:dyDescent="0.25">
      <c r="A164" s="22">
        <v>10400</v>
      </c>
      <c r="B164" s="22" t="s">
        <v>279</v>
      </c>
      <c r="C164" s="8">
        <v>290000</v>
      </c>
    </row>
    <row r="165" spans="1:3" x14ac:dyDescent="0.25">
      <c r="A165" s="21" t="s">
        <v>280</v>
      </c>
      <c r="B165" s="22" t="s">
        <v>281</v>
      </c>
      <c r="C165" s="8">
        <v>130200</v>
      </c>
    </row>
    <row r="166" spans="1:3" x14ac:dyDescent="0.25">
      <c r="A166" s="22">
        <v>10403</v>
      </c>
      <c r="B166" s="22" t="s">
        <v>282</v>
      </c>
      <c r="C166" s="8">
        <v>63520</v>
      </c>
    </row>
    <row r="167" spans="1:3" x14ac:dyDescent="0.25">
      <c r="A167" s="22">
        <v>10600</v>
      </c>
      <c r="B167" s="31" t="s">
        <v>283</v>
      </c>
      <c r="C167" s="8">
        <f>+C168+C169</f>
        <v>1100904</v>
      </c>
    </row>
    <row r="168" spans="1:3" x14ac:dyDescent="0.25">
      <c r="A168" s="22">
        <v>1060001</v>
      </c>
      <c r="B168" s="31" t="s">
        <v>284</v>
      </c>
      <c r="C168" s="8">
        <v>947960</v>
      </c>
    </row>
    <row r="169" spans="1:3" x14ac:dyDescent="0.25">
      <c r="A169" s="22">
        <v>1060002</v>
      </c>
      <c r="B169" s="31" t="s">
        <v>285</v>
      </c>
      <c r="C169" s="8">
        <v>152944</v>
      </c>
    </row>
    <row r="170" spans="1:3" x14ac:dyDescent="0.25">
      <c r="A170" s="21" t="s">
        <v>286</v>
      </c>
      <c r="B170" s="22" t="s">
        <v>287</v>
      </c>
      <c r="C170" s="8">
        <v>270000</v>
      </c>
    </row>
    <row r="171" spans="1:3" x14ac:dyDescent="0.25">
      <c r="A171" s="21" t="s">
        <v>288</v>
      </c>
      <c r="B171" s="22" t="s">
        <v>289</v>
      </c>
      <c r="C171" s="8">
        <v>71000</v>
      </c>
    </row>
    <row r="172" spans="1:3" x14ac:dyDescent="0.25">
      <c r="A172" s="22">
        <v>10900</v>
      </c>
      <c r="B172" s="22" t="s">
        <v>290</v>
      </c>
      <c r="C172" s="8">
        <v>304980</v>
      </c>
    </row>
    <row r="173" spans="1:3" x14ac:dyDescent="0.25">
      <c r="A173" s="2"/>
      <c r="B173" s="5" t="s">
        <v>291</v>
      </c>
      <c r="C173" s="4">
        <f>+C55</f>
        <v>24814584.810000002</v>
      </c>
    </row>
    <row r="174" spans="1:3" x14ac:dyDescent="0.25">
      <c r="A174" s="32"/>
      <c r="B174" s="33" t="s">
        <v>292</v>
      </c>
      <c r="C174" s="4">
        <f>+C173-C51</f>
        <v>25549089.810000002</v>
      </c>
    </row>
  </sheetData>
  <mergeCells count="5">
    <mergeCell ref="A4:A5"/>
    <mergeCell ref="B4:B5"/>
    <mergeCell ref="C4:C5"/>
    <mergeCell ref="B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Aime Roosioja</dc:creator>
  <cp:lastModifiedBy>Marje Pärn</cp:lastModifiedBy>
  <dcterms:created xsi:type="dcterms:W3CDTF">2024-11-25T10:55:38Z</dcterms:created>
  <dcterms:modified xsi:type="dcterms:W3CDTF">2024-11-27T09:45:46Z</dcterms:modified>
</cp:coreProperties>
</file>